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<sst xmlns="http://schemas.openxmlformats.org/spreadsheetml/2006/main" count="515" uniqueCount="224">
  <si>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</si>
  <si>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</si>
  <si>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</si>
  <si>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</si>
  <si>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</si>
  <si>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</si>
  <si>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</si>
  <si>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</si>
  <si>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</si>
  <si>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</si>
  <si>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</si>
  <si>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</si>
  <si>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</si>
  <si>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</si>
  <si>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</si>
  <si>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</si>
  <si>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</si>
  <si>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</si>
  <si>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</si>
  <si>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</si>
  <si>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</si>
  <si>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</si>
  <si>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</si>
  <si>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</si>
  <si>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</si>
  <si>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</si>
  <si>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</si>
  <si>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</si>
  <si>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</si>
  <si>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</si>
  <si>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</si>
  <si>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</si>
  <si>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</si>
  <si>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</si>
  <si>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</si>
  <si>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</si>
  <si>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</si>
  <si>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</si>
  <si>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</si>
  <si>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</si>
  <si>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</si>
  <si>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</si>
  <si>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</si>
  <si>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</si>
  <si>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</si>
  <si>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</si>
  <si>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</si>
  <si>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</si>
  <si>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</si>
  <si>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</si>
  <si>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</si>
  <si>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</si>
  <si>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</si>
  <si>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</si>
  <si>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</si>
  <si>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</si>
  <si>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</si>
  <si>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</si>
  <si>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</si>
  <si>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</si>
  <si>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</si>
  <si>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</si>
  <si>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</si>
  <si>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</si>
  <si>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</si>
  <si>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</si>
  <si>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</si>
  <si>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</si>
  <si>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</si>
  <si>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</si>
  <si>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</si>
  <si>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</si>
  <si>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</si>
  <si>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</si>
  <si>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</si>
  <si>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</si>
  <si>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</si>
  <si>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</si>
  <si>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</si>
  <si>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</si>
  <si>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</si>
  <si>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</si>
  <si>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</si>
  <si>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</si>
  <si>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</si>
  <si>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</si>
  <si>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</si>
  <si>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</si>
  <si>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</si>
  <si>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</si>
  <si>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</si>
  <si>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</si>
  <si>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</si>
  <si>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</si>
  <si>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</si>
  <si>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</si>
  <si>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</si>
  <si>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</si>
  <si>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</si>
  <si>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</si>
  <si>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</si>
  <si>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</si>
  <si>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</si>
  <si>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</si>
  <si>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</si>
  <si>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</si>
  <si>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</si>
  <si>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</si>
  <si>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</si>
  <si>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</si>
  <si>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</si>
  <si>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</si>
  <si>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</si>
  <si>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</si>
  <si>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</si>
  <si>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</si>
  <si>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</si>
  <si>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</si>
  <si>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</si>
  <si>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</si>
  <si>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</si>
  <si>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</si>
  <si>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</si>
  <si>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</si>
  <si>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</si>
  <si>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</si>
  <si>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</si>
  <si>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</si>
  <si>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</si>
  <si>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</si>
  <si>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</si>
  <si>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</si>
  <si>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</si>
  <si>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</si>
  <si>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</si>
  <si>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</si>
  <si>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</si>
  <si>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</si>
  <si>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</si>
  <si>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</si>
  <si>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</si>
  <si>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</si>
  <si>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</si>
  <si>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</si>
  <si>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</si>
  <si>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</si>
  <si>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</si>
  <si>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</si>
  <si>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</si>
  <si>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</si>
  <si>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</si>
  <si>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</si>
  <si>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</si>
  <si>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</si>
  <si>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</si>
  <si>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</si>
  <si>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</si>
  <si>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</si>
  <si>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</si>
  <si>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</si>
  <si>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</si>
  <si>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</si>
  <si>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</si>
  <si>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</si>
  <si>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</si>
  <si>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</si>
  <si>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</si>
  <si>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</si>
  <si>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</si>
  <si>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</si>
  <si>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</si>
  <si>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</si>
  <si>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</si>
  <si>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</si>
  <si>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</si>
  <si>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</si>
  <si>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</si>
  <si>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</si>
  <si>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</si>
  <si>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</si>
  <si>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</si>
  <si>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</si>
  <si>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</si>
  <si>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</si>
  <si>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</si>
  <si>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</si>
  <si>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</si>
  <si>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</si>
  <si>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</si>
  <si>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</si>
  <si>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</si>
  <si>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</si>
  <si>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</si>
  <si>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</si>
  <si>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</si>
  <si>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</si>
  <si>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</si>
  <si>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</si>
  <si>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</si>
  <si>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</si>
  <si>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</si>
  <si>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</si>
  <si>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</si>
  <si>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</si>
  <si>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</si>
  <si>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</si>
  <si>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</si>
  <si>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</si>
  <si>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</si>
  <si>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</si>
  <si>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</si>
  <si>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</si>
  <si>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</si>
  <si>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</si>
  <si>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</si>
  <si>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</si>
  <si>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</si>
  <si>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</si>
  <si>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</si>
  <si>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</si>
  <si>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</si>
  <si>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</si>
  <si>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№3                                                                    до рішення дванадцятої сесії                      міської ради VІІ скликання                                                                 06 жовтня 2016 року № 195                                                      "Про внесення змін до рішення міської ради від 30.12.2015 року № 48 "Про міський бюджет на 2016 рік"</t>
  </si>
  <si>
    <t>Додаток №2                                                                    до рішення дванадцятої сесії                     міської ради VІІ скликання                                                         06 жовтня 2016 року № 195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</si>
</sst>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3">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9"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view="pageBreakPreview" zoomScale="60" zoomScaleNormal="70" zoomScalePageLayoutView="0" workbookViewId="0" topLeftCell="A1">
      <pane xSplit="4" ySplit="7" topLeftCell="E100"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3" t="s">
        <v>222</v>
      </c>
      <c r="P1" s="203"/>
      <c r="Q1" s="203"/>
    </row>
    <row r="2" spans="1:17" ht="12" customHeight="1">
      <c r="A2" s="7"/>
      <c r="B2" s="7"/>
      <c r="C2" s="7"/>
      <c r="D2" s="8"/>
      <c r="E2" s="7"/>
      <c r="F2" s="7"/>
      <c r="G2" s="7"/>
      <c r="H2" s="7"/>
      <c r="I2" s="7"/>
      <c r="J2" s="7"/>
      <c r="K2" s="7"/>
      <c r="L2" s="208"/>
      <c r="M2" s="208"/>
      <c r="N2" s="208"/>
      <c r="O2" s="208"/>
      <c r="P2" s="208"/>
      <c r="Q2" s="208"/>
    </row>
    <row r="3" spans="1:17" ht="49.5" customHeight="1">
      <c r="A3" s="11"/>
      <c r="B3" s="209" t="s">
        <v>207</v>
      </c>
      <c r="C3" s="209"/>
      <c r="D3" s="209"/>
      <c r="E3" s="209"/>
      <c r="F3" s="209"/>
      <c r="G3" s="209"/>
      <c r="H3" s="209"/>
      <c r="I3" s="209"/>
      <c r="J3" s="209"/>
      <c r="K3" s="209"/>
      <c r="L3" s="209"/>
      <c r="M3" s="209"/>
      <c r="N3" s="209"/>
      <c r="O3" s="209"/>
      <c r="P3" s="209"/>
      <c r="Q3" s="12" t="s">
        <v>66</v>
      </c>
    </row>
    <row r="4" spans="1:17" ht="72" customHeight="1">
      <c r="A4" s="206"/>
      <c r="B4" s="207" t="s">
        <v>206</v>
      </c>
      <c r="C4" s="207" t="s">
        <v>37</v>
      </c>
      <c r="D4" s="210" t="s">
        <v>59</v>
      </c>
      <c r="E4" s="205" t="s">
        <v>99</v>
      </c>
      <c r="F4" s="205"/>
      <c r="G4" s="205"/>
      <c r="H4" s="205"/>
      <c r="I4" s="205"/>
      <c r="J4" s="205" t="s">
        <v>17</v>
      </c>
      <c r="K4" s="205"/>
      <c r="L4" s="205"/>
      <c r="M4" s="205"/>
      <c r="N4" s="205"/>
      <c r="O4" s="205"/>
      <c r="P4" s="205"/>
      <c r="Q4" s="204" t="s">
        <v>100</v>
      </c>
    </row>
    <row r="5" spans="1:17" ht="21" customHeight="1">
      <c r="A5" s="206"/>
      <c r="B5" s="207"/>
      <c r="C5" s="207"/>
      <c r="D5" s="210"/>
      <c r="E5" s="205" t="s">
        <v>100</v>
      </c>
      <c r="F5" s="205" t="s">
        <v>56</v>
      </c>
      <c r="G5" s="204" t="s">
        <v>23</v>
      </c>
      <c r="H5" s="204"/>
      <c r="I5" s="204" t="s">
        <v>57</v>
      </c>
      <c r="J5" s="205" t="s">
        <v>100</v>
      </c>
      <c r="K5" s="205" t="s">
        <v>56</v>
      </c>
      <c r="L5" s="204" t="s">
        <v>23</v>
      </c>
      <c r="M5" s="204"/>
      <c r="N5" s="204" t="s">
        <v>57</v>
      </c>
      <c r="O5" s="204" t="s">
        <v>23</v>
      </c>
      <c r="P5" s="204"/>
      <c r="Q5" s="204"/>
    </row>
    <row r="6" spans="1:17" ht="92.25" customHeight="1">
      <c r="A6" s="206"/>
      <c r="B6" s="207"/>
      <c r="C6" s="207"/>
      <c r="D6" s="210"/>
      <c r="E6" s="205"/>
      <c r="F6" s="205"/>
      <c r="G6" s="42" t="s">
        <v>64</v>
      </c>
      <c r="H6" s="42" t="s">
        <v>58</v>
      </c>
      <c r="I6" s="204"/>
      <c r="J6" s="205"/>
      <c r="K6" s="205"/>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7340880</v>
      </c>
      <c r="F8" s="129">
        <f>F9+F11+F14+F21+F24+F27+F31</f>
        <v>7340880</v>
      </c>
      <c r="G8" s="129">
        <f>G9+G14</f>
        <v>2725505</v>
      </c>
      <c r="H8" s="129">
        <f>H9+H11+H14+H31</f>
        <v>353491.5</v>
      </c>
      <c r="I8" s="129">
        <f>I9+I11+I14+I31</f>
        <v>0</v>
      </c>
      <c r="J8" s="129">
        <f>J9+J11+J14+J21+J24+J27+J31+J17+J29</f>
        <v>595662</v>
      </c>
      <c r="K8" s="129">
        <f aca="true" t="shared" si="0" ref="K8:P8">K9+K11+K14+K21+K24+K27+K31+K17</f>
        <v>30000</v>
      </c>
      <c r="L8" s="129">
        <f t="shared" si="0"/>
        <v>0</v>
      </c>
      <c r="M8" s="129">
        <f t="shared" si="0"/>
        <v>0</v>
      </c>
      <c r="N8" s="129">
        <f t="shared" si="0"/>
        <v>550062</v>
      </c>
      <c r="O8" s="129">
        <f t="shared" si="0"/>
        <v>550062</v>
      </c>
      <c r="P8" s="129">
        <f t="shared" si="0"/>
        <v>309320</v>
      </c>
      <c r="Q8" s="129">
        <f>E8+J8</f>
        <v>7936542</v>
      </c>
    </row>
    <row r="9" spans="1:17" s="19" customFormat="1" ht="19.5" customHeight="1">
      <c r="A9" s="17"/>
      <c r="B9" s="107" t="s">
        <v>18</v>
      </c>
      <c r="C9" s="107"/>
      <c r="D9" s="108" t="s">
        <v>67</v>
      </c>
      <c r="E9" s="18">
        <v>3556400</v>
      </c>
      <c r="F9" s="18">
        <v>3556400</v>
      </c>
      <c r="G9" s="18">
        <v>2333105</v>
      </c>
      <c r="H9" s="18">
        <v>189290.5</v>
      </c>
      <c r="I9" s="18"/>
      <c r="J9" s="18">
        <v>200313</v>
      </c>
      <c r="K9" s="18">
        <v>30000</v>
      </c>
      <c r="L9" s="18">
        <v>0</v>
      </c>
      <c r="M9" s="18">
        <v>0</v>
      </c>
      <c r="N9" s="18">
        <v>170313</v>
      </c>
      <c r="O9" s="18">
        <v>170313</v>
      </c>
      <c r="P9" s="18">
        <v>30313</v>
      </c>
      <c r="Q9" s="129">
        <f aca="true" t="shared" si="1" ref="Q9:Q45">E9+J9</f>
        <v>3756713</v>
      </c>
    </row>
    <row r="10" spans="1:19" ht="19.5" customHeight="1">
      <c r="A10" s="20"/>
      <c r="B10" s="94" t="s">
        <v>19</v>
      </c>
      <c r="C10" s="94" t="s">
        <v>11</v>
      </c>
      <c r="D10" s="109" t="s">
        <v>70</v>
      </c>
      <c r="E10" s="18">
        <v>3856300</v>
      </c>
      <c r="F10" s="172">
        <v>3556400</v>
      </c>
      <c r="G10" s="177">
        <v>2333105</v>
      </c>
      <c r="H10" s="21">
        <v>189290.5</v>
      </c>
      <c r="I10" s="21"/>
      <c r="J10" s="21">
        <v>200313</v>
      </c>
      <c r="K10" s="21">
        <v>30000</v>
      </c>
      <c r="L10" s="21">
        <v>0</v>
      </c>
      <c r="M10" s="21">
        <v>0</v>
      </c>
      <c r="N10" s="21">
        <v>170313</v>
      </c>
      <c r="O10" s="21">
        <v>170313</v>
      </c>
      <c r="P10" s="21">
        <v>30313</v>
      </c>
      <c r="Q10" s="129">
        <f t="shared" si="1"/>
        <v>4056613</v>
      </c>
      <c r="S10" s="101">
        <f>E9+E34+E55+E94+E102</f>
        <v>5871880</v>
      </c>
    </row>
    <row r="11" spans="1:17" ht="37.5">
      <c r="A11" s="20"/>
      <c r="B11" s="110" t="s">
        <v>21</v>
      </c>
      <c r="C11" s="110"/>
      <c r="D11" s="111" t="s">
        <v>15</v>
      </c>
      <c r="E11" s="18">
        <v>113200</v>
      </c>
      <c r="F11" s="18">
        <v>113200</v>
      </c>
      <c r="G11" s="18">
        <v>0</v>
      </c>
      <c r="H11" s="18">
        <v>0</v>
      </c>
      <c r="I11" s="18">
        <v>0</v>
      </c>
      <c r="J11" s="18"/>
      <c r="K11" s="18"/>
      <c r="L11" s="18">
        <v>0</v>
      </c>
      <c r="M11" s="18">
        <v>0</v>
      </c>
      <c r="N11" s="18"/>
      <c r="O11" s="18"/>
      <c r="P11" s="18"/>
      <c r="Q11" s="129">
        <f t="shared" si="1"/>
        <v>113200</v>
      </c>
    </row>
    <row r="12" spans="1:17" ht="18.75">
      <c r="A12" s="20"/>
      <c r="B12" s="102" t="s">
        <v>84</v>
      </c>
      <c r="C12" s="112" t="s">
        <v>51</v>
      </c>
      <c r="D12" s="113" t="s">
        <v>85</v>
      </c>
      <c r="E12" s="90">
        <v>28500</v>
      </c>
      <c r="F12" s="88">
        <v>28500</v>
      </c>
      <c r="G12" s="18"/>
      <c r="H12" s="18"/>
      <c r="I12" s="21"/>
      <c r="J12" s="2"/>
      <c r="K12" s="3"/>
      <c r="L12" s="3"/>
      <c r="M12" s="3"/>
      <c r="N12" s="3"/>
      <c r="O12" s="48"/>
      <c r="P12" s="48"/>
      <c r="Q12" s="129">
        <f t="shared" si="1"/>
        <v>28500</v>
      </c>
    </row>
    <row r="13" spans="1:17" ht="37.5">
      <c r="A13" s="20"/>
      <c r="B13" s="102" t="s">
        <v>82</v>
      </c>
      <c r="C13" s="112" t="s">
        <v>49</v>
      </c>
      <c r="D13" s="113" t="s">
        <v>83</v>
      </c>
      <c r="E13" s="90">
        <v>84700</v>
      </c>
      <c r="F13" s="88">
        <v>84700</v>
      </c>
      <c r="G13" s="18"/>
      <c r="H13" s="18"/>
      <c r="I13" s="21"/>
      <c r="J13" s="2"/>
      <c r="K13" s="3"/>
      <c r="L13" s="3"/>
      <c r="M13" s="3"/>
      <c r="N13" s="3"/>
      <c r="O13" s="48"/>
      <c r="P13" s="48"/>
      <c r="Q13" s="129">
        <f t="shared" si="1"/>
        <v>84700</v>
      </c>
    </row>
    <row r="14" spans="1:17" ht="18.75">
      <c r="A14" s="20"/>
      <c r="B14" s="114">
        <v>100000</v>
      </c>
      <c r="C14" s="115"/>
      <c r="D14" s="93" t="s">
        <v>109</v>
      </c>
      <c r="E14" s="90">
        <v>2427645</v>
      </c>
      <c r="F14" s="90">
        <v>2427645</v>
      </c>
      <c r="G14" s="90">
        <v>392400</v>
      </c>
      <c r="H14" s="90">
        <v>164201</v>
      </c>
      <c r="I14" s="90"/>
      <c r="J14" s="90">
        <v>48520</v>
      </c>
      <c r="K14" s="90"/>
      <c r="L14" s="90"/>
      <c r="M14" s="90"/>
      <c r="N14" s="90">
        <v>48520</v>
      </c>
      <c r="O14" s="90">
        <v>48520</v>
      </c>
      <c r="P14" s="90">
        <v>37920</v>
      </c>
      <c r="Q14" s="129">
        <f t="shared" si="1"/>
        <v>2476165</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2427645</v>
      </c>
      <c r="F16" s="88">
        <v>2427645</v>
      </c>
      <c r="G16" s="88">
        <v>392400</v>
      </c>
      <c r="H16" s="88">
        <v>164201</v>
      </c>
      <c r="I16" s="88"/>
      <c r="J16" s="88">
        <v>48520</v>
      </c>
      <c r="K16" s="88"/>
      <c r="L16" s="88"/>
      <c r="M16" s="88"/>
      <c r="N16" s="88">
        <v>48520</v>
      </c>
      <c r="O16" s="88">
        <v>48520</v>
      </c>
      <c r="P16" s="88">
        <v>37920</v>
      </c>
      <c r="Q16" s="129">
        <f t="shared" si="1"/>
        <v>2476165</v>
      </c>
    </row>
    <row r="17" spans="1:17" ht="18.75">
      <c r="A17" s="20"/>
      <c r="B17" s="133">
        <v>150000</v>
      </c>
      <c r="C17" s="134"/>
      <c r="D17" s="135" t="s">
        <v>184</v>
      </c>
      <c r="E17" s="90"/>
      <c r="F17" s="90"/>
      <c r="G17" s="90"/>
      <c r="H17" s="90"/>
      <c r="I17" s="90"/>
      <c r="J17" s="90">
        <v>92829</v>
      </c>
      <c r="K17" s="90"/>
      <c r="L17" s="90"/>
      <c r="M17" s="90"/>
      <c r="N17" s="90">
        <v>92829</v>
      </c>
      <c r="O17" s="90">
        <v>92829</v>
      </c>
      <c r="P17" s="90">
        <v>41187</v>
      </c>
      <c r="Q17" s="129">
        <f t="shared" si="1"/>
        <v>92829</v>
      </c>
    </row>
    <row r="18" spans="1:17" ht="18.75">
      <c r="A18" s="20"/>
      <c r="B18" s="116">
        <v>150122</v>
      </c>
      <c r="C18" s="112" t="s">
        <v>186</v>
      </c>
      <c r="D18" s="86" t="s">
        <v>187</v>
      </c>
      <c r="E18" s="90"/>
      <c r="F18" s="88"/>
      <c r="G18" s="88"/>
      <c r="H18" s="88"/>
      <c r="I18" s="88"/>
      <c r="J18" s="88">
        <v>72644</v>
      </c>
      <c r="K18" s="88"/>
      <c r="L18" s="88"/>
      <c r="M18" s="88"/>
      <c r="N18" s="88">
        <v>72644</v>
      </c>
      <c r="O18" s="88">
        <v>72644</v>
      </c>
      <c r="P18" s="88">
        <v>41187</v>
      </c>
      <c r="Q18" s="129">
        <f t="shared" si="1"/>
        <v>72644</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1"/>
        <v>20185</v>
      </c>
    </row>
    <row r="21" spans="1:17" ht="56.25">
      <c r="A21" s="20"/>
      <c r="B21" s="146">
        <v>170000</v>
      </c>
      <c r="C21" s="147"/>
      <c r="D21" s="148" t="s">
        <v>163</v>
      </c>
      <c r="E21" s="90">
        <v>1148635</v>
      </c>
      <c r="F21" s="90">
        <v>1148635</v>
      </c>
      <c r="G21" s="88"/>
      <c r="H21" s="88"/>
      <c r="I21" s="88"/>
      <c r="J21" s="90"/>
      <c r="K21" s="90"/>
      <c r="L21" s="90"/>
      <c r="M21" s="90"/>
      <c r="N21" s="90"/>
      <c r="O21" s="90"/>
      <c r="P21" s="88"/>
      <c r="Q21" s="129">
        <f t="shared" si="1"/>
        <v>1148635</v>
      </c>
    </row>
    <row r="22" spans="1:17" ht="37.5">
      <c r="A22" s="20"/>
      <c r="B22" s="188">
        <v>170101</v>
      </c>
      <c r="C22" s="189" t="s">
        <v>214</v>
      </c>
      <c r="D22" s="164" t="s">
        <v>213</v>
      </c>
      <c r="E22" s="90">
        <v>60000</v>
      </c>
      <c r="F22" s="88">
        <v>60000</v>
      </c>
      <c r="G22" s="88"/>
      <c r="H22" s="88"/>
      <c r="I22" s="88"/>
      <c r="J22" s="90"/>
      <c r="K22" s="90"/>
      <c r="L22" s="90"/>
      <c r="M22" s="90"/>
      <c r="N22" s="90"/>
      <c r="O22" s="90"/>
      <c r="P22" s="88"/>
      <c r="Q22" s="129"/>
    </row>
    <row r="23" spans="1:17" ht="72" customHeight="1">
      <c r="A23" s="20"/>
      <c r="B23" s="138">
        <v>170703</v>
      </c>
      <c r="C23" s="136" t="s">
        <v>190</v>
      </c>
      <c r="D23" s="139" t="s">
        <v>191</v>
      </c>
      <c r="E23" s="90">
        <v>1088635</v>
      </c>
      <c r="F23" s="88">
        <v>1088635</v>
      </c>
      <c r="G23" s="88"/>
      <c r="H23" s="88"/>
      <c r="I23" s="88"/>
      <c r="J23" s="88"/>
      <c r="K23" s="88"/>
      <c r="L23" s="88"/>
      <c r="M23" s="88"/>
      <c r="N23" s="88"/>
      <c r="O23" s="88"/>
      <c r="P23" s="88"/>
      <c r="Q23" s="129">
        <f t="shared" si="1"/>
        <v>1088635</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1"/>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1"/>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1"/>
        <v>38500</v>
      </c>
    </row>
    <row r="27" spans="1:17" ht="46.5" customHeight="1">
      <c r="A27" s="20"/>
      <c r="B27" s="149">
        <v>210000</v>
      </c>
      <c r="C27" s="107"/>
      <c r="D27" s="152" t="s">
        <v>200</v>
      </c>
      <c r="E27" s="90">
        <v>45000</v>
      </c>
      <c r="F27" s="90">
        <v>45000</v>
      </c>
      <c r="G27" s="88"/>
      <c r="H27" s="88"/>
      <c r="I27" s="88"/>
      <c r="J27" s="88"/>
      <c r="K27" s="88"/>
      <c r="L27" s="88"/>
      <c r="M27" s="88"/>
      <c r="N27" s="88"/>
      <c r="O27" s="88"/>
      <c r="P27" s="88"/>
      <c r="Q27" s="129">
        <f t="shared" si="1"/>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1"/>
        <v>45000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1"/>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1"/>
        <v>15600</v>
      </c>
    </row>
    <row r="31" spans="1:17" s="19" customFormat="1" ht="27.75" customHeight="1">
      <c r="A31" s="17"/>
      <c r="B31" s="110" t="s">
        <v>74</v>
      </c>
      <c r="C31" s="110"/>
      <c r="D31" s="111" t="s">
        <v>42</v>
      </c>
      <c r="E31" s="18">
        <v>30000</v>
      </c>
      <c r="F31" s="18">
        <v>30000</v>
      </c>
      <c r="G31" s="18">
        <v>0</v>
      </c>
      <c r="H31" s="18">
        <v>0</v>
      </c>
      <c r="I31" s="18">
        <v>0</v>
      </c>
      <c r="J31" s="130">
        <v>199900</v>
      </c>
      <c r="K31" s="18">
        <v>0</v>
      </c>
      <c r="L31" s="18">
        <v>0</v>
      </c>
      <c r="M31" s="18">
        <v>0</v>
      </c>
      <c r="N31" s="18">
        <v>199900</v>
      </c>
      <c r="O31" s="18">
        <v>199900</v>
      </c>
      <c r="P31" s="18">
        <v>199900</v>
      </c>
      <c r="Q31" s="129">
        <f t="shared" si="1"/>
        <v>229900</v>
      </c>
    </row>
    <row r="32" spans="1:17" ht="18.75">
      <c r="A32" s="20"/>
      <c r="B32" s="94" t="s">
        <v>14</v>
      </c>
      <c r="C32" s="94" t="s">
        <v>36</v>
      </c>
      <c r="D32" s="109" t="s">
        <v>63</v>
      </c>
      <c r="E32" s="18">
        <v>30000</v>
      </c>
      <c r="F32" s="21">
        <v>30000</v>
      </c>
      <c r="G32" s="21"/>
      <c r="H32" s="21"/>
      <c r="I32" s="21"/>
      <c r="J32" s="21">
        <v>199900</v>
      </c>
      <c r="K32" s="21"/>
      <c r="L32" s="21"/>
      <c r="M32" s="21"/>
      <c r="N32" s="21">
        <v>199900</v>
      </c>
      <c r="O32" s="21">
        <v>199900</v>
      </c>
      <c r="P32" s="21">
        <v>199900</v>
      </c>
      <c r="Q32" s="129">
        <f t="shared" si="1"/>
        <v>229900</v>
      </c>
    </row>
    <row r="33" spans="1:17" ht="40.5">
      <c r="A33" s="27"/>
      <c r="B33" s="117" t="s">
        <v>77</v>
      </c>
      <c r="C33" s="117"/>
      <c r="D33" s="106" t="s">
        <v>174</v>
      </c>
      <c r="E33" s="4">
        <v>22005050</v>
      </c>
      <c r="F33" s="4">
        <f>F34+F36+F46+F49</f>
        <v>22005050</v>
      </c>
      <c r="G33" s="4">
        <f>G34+G36+G49</f>
        <v>13386459</v>
      </c>
      <c r="H33" s="4">
        <f>H34+H36+H46+H49</f>
        <v>3627943</v>
      </c>
      <c r="I33" s="4">
        <f>I34+I36+I46+I49</f>
        <v>0</v>
      </c>
      <c r="J33" s="4">
        <f aca="true" t="shared" si="2" ref="J33:P33">J34+J36+J46+J49+J52</f>
        <v>1094750</v>
      </c>
      <c r="K33" s="4">
        <f t="shared" si="2"/>
        <v>635000</v>
      </c>
      <c r="L33" s="4">
        <f t="shared" si="2"/>
        <v>0</v>
      </c>
      <c r="M33" s="4">
        <f t="shared" si="2"/>
        <v>0</v>
      </c>
      <c r="N33" s="4">
        <f t="shared" si="2"/>
        <v>459750</v>
      </c>
      <c r="O33" s="4">
        <f t="shared" si="2"/>
        <v>429750</v>
      </c>
      <c r="P33" s="4">
        <f t="shared" si="2"/>
        <v>417750</v>
      </c>
      <c r="Q33" s="129">
        <f t="shared" si="1"/>
        <v>23099800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1"/>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1"/>
        <v>140000</v>
      </c>
    </row>
    <row r="36" spans="1:17" s="19" customFormat="1" ht="19.5" customHeight="1">
      <c r="A36" s="17"/>
      <c r="B36" s="107" t="s">
        <v>20</v>
      </c>
      <c r="C36" s="107"/>
      <c r="D36" s="108" t="s">
        <v>68</v>
      </c>
      <c r="E36" s="18">
        <v>20635130</v>
      </c>
      <c r="F36" s="18">
        <f>F37+F38+F40+F42+F43+F44+F45</f>
        <v>20805130</v>
      </c>
      <c r="G36" s="18">
        <f>G37+G38+G40+G42+G43+G44+G45</f>
        <v>12705359</v>
      </c>
      <c r="H36" s="18">
        <f>H37+H38+H40+H42+H43+H44+H45</f>
        <v>3413943</v>
      </c>
      <c r="I36" s="18">
        <f>I37+I38+I40+I42+I43+I44+I45</f>
        <v>0</v>
      </c>
      <c r="J36" s="18">
        <f>J37+J38+J40+J42+J43+J44+J45+J41</f>
        <v>774250</v>
      </c>
      <c r="K36" s="18">
        <f>K37+K38+K40+K42+K43+K44+K45+K41</f>
        <v>635000</v>
      </c>
      <c r="L36" s="18">
        <f>L37+L38+L40+L42+L43+L44+L45+L41</f>
        <v>0</v>
      </c>
      <c r="M36" s="18">
        <f>M37+M38+M40+M42+M43+M44+M45+M41</f>
        <v>0</v>
      </c>
      <c r="N36" s="18">
        <f>N37+N38+N40+N42+N43+N44+N45+N41</f>
        <v>139250</v>
      </c>
      <c r="O36" s="145">
        <v>109250</v>
      </c>
      <c r="P36" s="18">
        <v>108750</v>
      </c>
      <c r="Q36" s="129">
        <f t="shared" si="1"/>
        <v>21409380</v>
      </c>
    </row>
    <row r="37" spans="1:17" ht="44.25" customHeight="1">
      <c r="A37" s="20"/>
      <c r="B37" s="112" t="s">
        <v>164</v>
      </c>
      <c r="C37" s="112" t="s">
        <v>166</v>
      </c>
      <c r="D37" s="86" t="s">
        <v>101</v>
      </c>
      <c r="E37" s="90">
        <v>3593180</v>
      </c>
      <c r="F37" s="88">
        <v>3593180</v>
      </c>
      <c r="G37" s="88">
        <v>1917900</v>
      </c>
      <c r="H37" s="88">
        <v>596300</v>
      </c>
      <c r="I37" s="5"/>
      <c r="J37" s="90">
        <v>272000</v>
      </c>
      <c r="K37" s="88">
        <v>250000</v>
      </c>
      <c r="L37" s="63">
        <v>0</v>
      </c>
      <c r="M37" s="63">
        <v>0</v>
      </c>
      <c r="N37" s="3">
        <v>22000</v>
      </c>
      <c r="O37" s="5">
        <v>22000</v>
      </c>
      <c r="P37" s="5">
        <v>22000</v>
      </c>
      <c r="Q37" s="129">
        <f t="shared" si="1"/>
        <v>3865180</v>
      </c>
    </row>
    <row r="38" spans="1:17" ht="75">
      <c r="A38" s="20"/>
      <c r="B38" s="116" t="s">
        <v>105</v>
      </c>
      <c r="C38" s="112" t="s">
        <v>167</v>
      </c>
      <c r="D38" s="86" t="s">
        <v>102</v>
      </c>
      <c r="E38" s="90">
        <v>15053047</v>
      </c>
      <c r="F38" s="88">
        <v>15053047</v>
      </c>
      <c r="G38" s="88">
        <v>9237659</v>
      </c>
      <c r="H38" s="88">
        <v>2688940</v>
      </c>
      <c r="I38" s="5">
        <v>0</v>
      </c>
      <c r="J38" s="90">
        <v>426450</v>
      </c>
      <c r="K38" s="88">
        <v>346000</v>
      </c>
      <c r="L38" s="63"/>
      <c r="M38" s="63"/>
      <c r="N38" s="88">
        <v>80450</v>
      </c>
      <c r="O38" s="88">
        <v>50450</v>
      </c>
      <c r="P38" s="5">
        <v>50450</v>
      </c>
      <c r="Q38" s="129">
        <f t="shared" si="1"/>
        <v>15479497</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1"/>
        <v>8421200</v>
      </c>
    </row>
    <row r="40" spans="1:17" ht="42.75" customHeight="1">
      <c r="A40" s="20"/>
      <c r="B40" s="116" t="s">
        <v>29</v>
      </c>
      <c r="C40" s="112" t="s">
        <v>47</v>
      </c>
      <c r="D40" s="113" t="s">
        <v>30</v>
      </c>
      <c r="E40" s="90">
        <v>1397000</v>
      </c>
      <c r="F40" s="88">
        <v>1397000</v>
      </c>
      <c r="G40" s="88">
        <v>1016600</v>
      </c>
      <c r="H40" s="88">
        <v>60900</v>
      </c>
      <c r="I40" s="5"/>
      <c r="J40" s="90">
        <v>39000</v>
      </c>
      <c r="K40" s="88">
        <v>39000</v>
      </c>
      <c r="L40" s="63"/>
      <c r="M40" s="63"/>
      <c r="N40" s="3"/>
      <c r="O40" s="5"/>
      <c r="P40" s="5"/>
      <c r="Q40" s="129">
        <f t="shared" si="1"/>
        <v>1436000</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1"/>
        <v>36800</v>
      </c>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1"/>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1"/>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1"/>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1"/>
        <v>5500</v>
      </c>
    </row>
    <row r="46" spans="1:17" s="19" customFormat="1" ht="40.5" customHeight="1">
      <c r="A46" s="17"/>
      <c r="B46" s="110" t="s">
        <v>21</v>
      </c>
      <c r="C46" s="110"/>
      <c r="D46" s="111" t="s">
        <v>15</v>
      </c>
      <c r="E46" s="91">
        <v>45000</v>
      </c>
      <c r="F46" s="91">
        <v>45000</v>
      </c>
      <c r="G46" s="91"/>
      <c r="H46" s="91"/>
      <c r="I46" s="91"/>
      <c r="J46" s="91"/>
      <c r="K46" s="92"/>
      <c r="L46" s="92"/>
      <c r="M46" s="92"/>
      <c r="N46" s="92"/>
      <c r="O46" s="91"/>
      <c r="P46" s="91"/>
      <c r="Q46" s="129">
        <f aca="true" t="shared" si="3" ref="Q46:Q80">E46+J46</f>
        <v>45000</v>
      </c>
    </row>
    <row r="47" spans="1:17" ht="41.25" customHeight="1">
      <c r="A47" s="20"/>
      <c r="B47" s="102" t="s">
        <v>86</v>
      </c>
      <c r="C47" s="112" t="s">
        <v>51</v>
      </c>
      <c r="D47" s="113" t="s">
        <v>87</v>
      </c>
      <c r="E47" s="90">
        <v>25000</v>
      </c>
      <c r="F47" s="88">
        <v>25000</v>
      </c>
      <c r="G47" s="2"/>
      <c r="H47" s="2"/>
      <c r="I47" s="2"/>
      <c r="J47" s="2"/>
      <c r="K47" s="3"/>
      <c r="L47" s="3"/>
      <c r="M47" s="3"/>
      <c r="N47" s="3"/>
      <c r="O47" s="2"/>
      <c r="P47" s="2"/>
      <c r="Q47" s="129">
        <f t="shared" si="3"/>
        <v>25000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3"/>
        <v>20000</v>
      </c>
      <c r="R48" s="23"/>
    </row>
    <row r="49" spans="1:17" ht="18.75">
      <c r="A49" s="20"/>
      <c r="B49" s="110" t="s">
        <v>73</v>
      </c>
      <c r="C49" s="110"/>
      <c r="D49" s="111" t="s">
        <v>41</v>
      </c>
      <c r="E49" s="90">
        <v>1014920</v>
      </c>
      <c r="F49" s="90">
        <f>F50+F51</f>
        <v>1014920</v>
      </c>
      <c r="G49" s="90">
        <v>579800</v>
      </c>
      <c r="H49" s="90">
        <v>214000</v>
      </c>
      <c r="I49" s="18">
        <v>0</v>
      </c>
      <c r="J49" s="18"/>
      <c r="K49" s="18"/>
      <c r="L49" s="18"/>
      <c r="M49" s="18"/>
      <c r="N49" s="18"/>
      <c r="O49" s="18"/>
      <c r="P49" s="18"/>
      <c r="Q49" s="129">
        <f t="shared" si="3"/>
        <v>1014920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3"/>
        <v>55000</v>
      </c>
    </row>
    <row r="51" spans="1:17" s="30" customFormat="1" ht="56.25">
      <c r="A51" s="29"/>
      <c r="B51" s="94" t="s">
        <v>76</v>
      </c>
      <c r="C51" s="94" t="s">
        <v>40</v>
      </c>
      <c r="D51" s="120" t="s">
        <v>35</v>
      </c>
      <c r="E51" s="90">
        <v>959920</v>
      </c>
      <c r="F51" s="88">
        <v>959920</v>
      </c>
      <c r="G51" s="88">
        <v>579800</v>
      </c>
      <c r="H51" s="88">
        <v>214000</v>
      </c>
      <c r="I51" s="3">
        <v>0</v>
      </c>
      <c r="J51" s="2"/>
      <c r="K51" s="3"/>
      <c r="L51" s="3"/>
      <c r="M51" s="3"/>
      <c r="N51" s="3"/>
      <c r="O51" s="2"/>
      <c r="P51" s="2"/>
      <c r="Q51" s="129">
        <f t="shared" si="3"/>
        <v>959920</v>
      </c>
    </row>
    <row r="52" spans="1:17" s="30" customFormat="1" ht="18.75">
      <c r="A52" s="29"/>
      <c r="B52" s="133">
        <v>150000</v>
      </c>
      <c r="C52" s="134"/>
      <c r="D52" s="135" t="s">
        <v>184</v>
      </c>
      <c r="E52" s="90"/>
      <c r="F52" s="90"/>
      <c r="G52" s="90"/>
      <c r="H52" s="90"/>
      <c r="I52" s="90"/>
      <c r="J52" s="90">
        <v>320500</v>
      </c>
      <c r="K52" s="90"/>
      <c r="L52" s="90"/>
      <c r="M52" s="90"/>
      <c r="N52" s="90">
        <v>320500</v>
      </c>
      <c r="O52" s="90">
        <v>320500</v>
      </c>
      <c r="P52" s="91">
        <v>309000</v>
      </c>
      <c r="Q52" s="129">
        <f t="shared" si="3"/>
        <v>320500</v>
      </c>
    </row>
    <row r="53" spans="1:17" s="30" customFormat="1" ht="18.75">
      <c r="A53" s="29"/>
      <c r="B53" s="116">
        <v>150122</v>
      </c>
      <c r="C53" s="112" t="s">
        <v>186</v>
      </c>
      <c r="D53" s="86" t="s">
        <v>187</v>
      </c>
      <c r="E53" s="90"/>
      <c r="F53" s="88"/>
      <c r="G53" s="88"/>
      <c r="H53" s="88"/>
      <c r="I53" s="88"/>
      <c r="J53" s="88">
        <v>320500</v>
      </c>
      <c r="K53" s="88"/>
      <c r="L53" s="88"/>
      <c r="M53" s="88"/>
      <c r="N53" s="88">
        <v>320500</v>
      </c>
      <c r="O53" s="88">
        <v>320500</v>
      </c>
      <c r="P53" s="2">
        <v>309000</v>
      </c>
      <c r="Q53" s="129">
        <f t="shared" si="3"/>
        <v>320500</v>
      </c>
    </row>
    <row r="54" spans="1:17" s="30" customFormat="1" ht="83.25" customHeight="1">
      <c r="A54" s="29"/>
      <c r="B54" s="121" t="s">
        <v>78</v>
      </c>
      <c r="C54" s="121"/>
      <c r="D54" s="106" t="s">
        <v>205</v>
      </c>
      <c r="E54" s="4">
        <v>35708800</v>
      </c>
      <c r="F54" s="4">
        <f>F55+F57+F59+F88+F91</f>
        <v>35708800</v>
      </c>
      <c r="G54" s="4">
        <f>G55+G57+G59+G88</f>
        <v>1127400</v>
      </c>
      <c r="H54" s="4">
        <f>H55+H57+H59+H88</f>
        <v>30000</v>
      </c>
      <c r="I54" s="4">
        <f aca="true" t="shared" si="4" ref="I54:P54">I55+I57+I59+I88</f>
        <v>0</v>
      </c>
      <c r="J54" s="4">
        <f t="shared" si="4"/>
        <v>75000</v>
      </c>
      <c r="K54" s="4">
        <f t="shared" si="4"/>
        <v>0</v>
      </c>
      <c r="L54" s="4">
        <f t="shared" si="4"/>
        <v>0</v>
      </c>
      <c r="M54" s="4">
        <f t="shared" si="4"/>
        <v>0</v>
      </c>
      <c r="N54" s="4">
        <f t="shared" si="4"/>
        <v>75000</v>
      </c>
      <c r="O54" s="4">
        <f t="shared" si="4"/>
        <v>75000</v>
      </c>
      <c r="P54" s="4">
        <f t="shared" si="4"/>
        <v>75000</v>
      </c>
      <c r="Q54" s="129">
        <f t="shared" si="3"/>
        <v>35783800</v>
      </c>
    </row>
    <row r="55" spans="1:17" s="30" customFormat="1" ht="18.75">
      <c r="A55" s="29"/>
      <c r="B55" s="107" t="s">
        <v>18</v>
      </c>
      <c r="C55" s="107"/>
      <c r="D55" s="108" t="s">
        <v>67</v>
      </c>
      <c r="E55" s="91">
        <v>1456340</v>
      </c>
      <c r="F55" s="91">
        <v>1456340</v>
      </c>
      <c r="G55" s="91">
        <v>1127400</v>
      </c>
      <c r="H55" s="91">
        <v>30000</v>
      </c>
      <c r="I55" s="91"/>
      <c r="J55" s="91">
        <v>75000</v>
      </c>
      <c r="K55" s="91"/>
      <c r="L55" s="91"/>
      <c r="M55" s="91"/>
      <c r="N55" s="91">
        <v>75000</v>
      </c>
      <c r="O55" s="91">
        <v>75000</v>
      </c>
      <c r="P55" s="91">
        <v>75000</v>
      </c>
      <c r="Q55" s="129">
        <f t="shared" si="3"/>
        <v>1531340</v>
      </c>
    </row>
    <row r="56" spans="1:17" s="30" customFormat="1" ht="18.75">
      <c r="A56" s="29"/>
      <c r="B56" s="94" t="s">
        <v>19</v>
      </c>
      <c r="C56" s="94" t="s">
        <v>11</v>
      </c>
      <c r="D56" s="109" t="s">
        <v>70</v>
      </c>
      <c r="E56" s="2">
        <v>1456340</v>
      </c>
      <c r="F56" s="2">
        <v>1456340</v>
      </c>
      <c r="G56" s="2">
        <v>1127400</v>
      </c>
      <c r="H56" s="2">
        <v>30000</v>
      </c>
      <c r="I56" s="91"/>
      <c r="J56" s="2">
        <v>75000</v>
      </c>
      <c r="K56" s="2"/>
      <c r="L56" s="2"/>
      <c r="M56" s="2"/>
      <c r="N56" s="2">
        <v>75000</v>
      </c>
      <c r="O56" s="2">
        <v>75000</v>
      </c>
      <c r="P56" s="91">
        <v>75000</v>
      </c>
      <c r="Q56" s="129">
        <f t="shared" si="3"/>
        <v>1531340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3"/>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3"/>
        <v>640800</v>
      </c>
    </row>
    <row r="59" spans="1:17" s="30" customFormat="1" ht="52.5" customHeight="1">
      <c r="A59" s="29"/>
      <c r="B59" s="110" t="s">
        <v>21</v>
      </c>
      <c r="C59" s="110"/>
      <c r="D59" s="111" t="s">
        <v>15</v>
      </c>
      <c r="E59" s="130">
        <v>33590060</v>
      </c>
      <c r="F59" s="18">
        <f>SUM(F60:F87)</f>
        <v>33590060</v>
      </c>
      <c r="G59" s="18"/>
      <c r="H59" s="18"/>
      <c r="I59" s="18">
        <v>0</v>
      </c>
      <c r="J59" s="18"/>
      <c r="K59" s="18"/>
      <c r="L59" s="18">
        <v>0</v>
      </c>
      <c r="M59" s="18">
        <v>0</v>
      </c>
      <c r="N59" s="18"/>
      <c r="O59" s="18">
        <v>0</v>
      </c>
      <c r="P59" s="18"/>
      <c r="Q59" s="129">
        <f t="shared" si="3"/>
        <v>33590060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3"/>
        <v>2275078</v>
      </c>
    </row>
    <row r="61" spans="1:17" ht="150">
      <c r="A61" s="20"/>
      <c r="B61" s="122" t="s">
        <v>114</v>
      </c>
      <c r="C61" s="115" t="s">
        <v>7</v>
      </c>
      <c r="D61" s="89" t="s">
        <v>122</v>
      </c>
      <c r="E61" s="90">
        <v>53757</v>
      </c>
      <c r="F61" s="88">
        <v>53757.32</v>
      </c>
      <c r="G61" s="90"/>
      <c r="H61" s="90"/>
      <c r="I61" s="1"/>
      <c r="J61" s="2"/>
      <c r="K61" s="1"/>
      <c r="L61" s="1"/>
      <c r="M61" s="1"/>
      <c r="N61" s="1"/>
      <c r="O61" s="48"/>
      <c r="P61" s="48"/>
      <c r="Q61" s="129">
        <f t="shared" si="3"/>
        <v>53757</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3"/>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3"/>
        <v>206130</v>
      </c>
    </row>
    <row r="64" spans="1:17" ht="150">
      <c r="A64" s="20"/>
      <c r="B64" s="122" t="s">
        <v>117</v>
      </c>
      <c r="C64" s="115" t="s">
        <v>7</v>
      </c>
      <c r="D64" s="89" t="s">
        <v>125</v>
      </c>
      <c r="E64" s="90">
        <v>1935</v>
      </c>
      <c r="F64" s="88">
        <v>1935</v>
      </c>
      <c r="G64" s="90"/>
      <c r="H64" s="90"/>
      <c r="I64" s="1"/>
      <c r="J64" s="2">
        <v>0</v>
      </c>
      <c r="K64" s="1"/>
      <c r="L64" s="1"/>
      <c r="M64" s="1"/>
      <c r="N64" s="1"/>
      <c r="O64" s="48"/>
      <c r="P64" s="48"/>
      <c r="Q64" s="129">
        <f t="shared" si="3"/>
        <v>1935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3"/>
        <v>316009</v>
      </c>
    </row>
    <row r="66" spans="1:17" s="23" customFormat="1" ht="118.5" customHeight="1">
      <c r="A66" s="24"/>
      <c r="B66" s="122" t="s">
        <v>119</v>
      </c>
      <c r="C66" s="115" t="s">
        <v>168</v>
      </c>
      <c r="D66" s="89" t="s">
        <v>127</v>
      </c>
      <c r="E66" s="90">
        <v>5182</v>
      </c>
      <c r="F66" s="88">
        <v>5182.2</v>
      </c>
      <c r="G66" s="90"/>
      <c r="H66" s="90"/>
      <c r="I66" s="1"/>
      <c r="J66" s="2"/>
      <c r="K66" s="1"/>
      <c r="L66" s="1"/>
      <c r="M66" s="1"/>
      <c r="N66" s="1"/>
      <c r="O66" s="48"/>
      <c r="P66" s="48"/>
      <c r="Q66" s="129">
        <f t="shared" si="3"/>
        <v>5182</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3"/>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3"/>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3"/>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3"/>
        <v>8500</v>
      </c>
    </row>
    <row r="71" spans="1:17" ht="37.5" hidden="1">
      <c r="A71" s="20"/>
      <c r="B71" s="122" t="s">
        <v>132</v>
      </c>
      <c r="C71" s="115" t="s">
        <v>168</v>
      </c>
      <c r="D71" s="86" t="s">
        <v>145</v>
      </c>
      <c r="E71" s="174"/>
      <c r="F71" s="168"/>
      <c r="G71" s="90"/>
      <c r="H71" s="90"/>
      <c r="I71" s="1"/>
      <c r="J71" s="2"/>
      <c r="K71" s="1"/>
      <c r="L71" s="1"/>
      <c r="M71" s="1"/>
      <c r="N71" s="1"/>
      <c r="O71" s="48"/>
      <c r="P71" s="48"/>
      <c r="Q71" s="129">
        <f t="shared" si="3"/>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3"/>
        <v>168112</v>
      </c>
    </row>
    <row r="73" spans="1:17" ht="187.5">
      <c r="A73" s="20"/>
      <c r="B73" s="122" t="s">
        <v>134</v>
      </c>
      <c r="C73" s="115" t="s">
        <v>168</v>
      </c>
      <c r="D73" s="86" t="s">
        <v>169</v>
      </c>
      <c r="E73" s="90">
        <v>9723</v>
      </c>
      <c r="F73" s="88">
        <v>9723.44</v>
      </c>
      <c r="G73" s="90"/>
      <c r="H73" s="90"/>
      <c r="I73" s="1"/>
      <c r="J73" s="2">
        <v>0</v>
      </c>
      <c r="K73" s="1"/>
      <c r="L73" s="1"/>
      <c r="M73" s="1"/>
      <c r="N73" s="1"/>
      <c r="O73" s="48"/>
      <c r="P73" s="48"/>
      <c r="Q73" s="129">
        <f t="shared" si="3"/>
        <v>9723</v>
      </c>
    </row>
    <row r="74" spans="1:17" ht="37.5">
      <c r="A74" s="20"/>
      <c r="B74" s="122" t="s">
        <v>135</v>
      </c>
      <c r="C74" s="115" t="s">
        <v>9</v>
      </c>
      <c r="D74" s="86" t="s">
        <v>146</v>
      </c>
      <c r="E74" s="90">
        <v>130000</v>
      </c>
      <c r="F74" s="88">
        <v>130000</v>
      </c>
      <c r="G74" s="18"/>
      <c r="H74" s="18"/>
      <c r="I74" s="18"/>
      <c r="J74" s="18"/>
      <c r="K74" s="18">
        <v>0</v>
      </c>
      <c r="L74" s="18">
        <v>0</v>
      </c>
      <c r="M74" s="18">
        <v>0</v>
      </c>
      <c r="N74" s="18"/>
      <c r="O74" s="18"/>
      <c r="P74" s="18"/>
      <c r="Q74" s="129">
        <f t="shared" si="3"/>
        <v>130000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3"/>
        <v>80000</v>
      </c>
    </row>
    <row r="76" spans="1:17" ht="18.75">
      <c r="A76" s="20"/>
      <c r="B76" s="122" t="s">
        <v>137</v>
      </c>
      <c r="C76" s="115" t="s">
        <v>9</v>
      </c>
      <c r="D76" s="86" t="s">
        <v>148</v>
      </c>
      <c r="E76" s="90">
        <v>5229000</v>
      </c>
      <c r="F76" s="88">
        <v>5229000</v>
      </c>
      <c r="G76" s="18"/>
      <c r="H76" s="18"/>
      <c r="I76" s="18"/>
      <c r="J76" s="18"/>
      <c r="K76" s="18"/>
      <c r="L76" s="18"/>
      <c r="M76" s="18"/>
      <c r="N76" s="18"/>
      <c r="O76" s="18"/>
      <c r="P76" s="18"/>
      <c r="Q76" s="129">
        <f t="shared" si="3"/>
        <v>5229000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3"/>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3"/>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3"/>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3"/>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5" ref="Q81:Q110">E81+J81</f>
        <v>17164170</v>
      </c>
    </row>
    <row r="82" spans="1:17" ht="75">
      <c r="A82" s="20"/>
      <c r="B82" s="122" t="s">
        <v>143</v>
      </c>
      <c r="C82" s="115" t="s">
        <v>6</v>
      </c>
      <c r="D82" s="86" t="s">
        <v>154</v>
      </c>
      <c r="E82" s="90">
        <v>495702</v>
      </c>
      <c r="F82" s="88">
        <v>495702.04</v>
      </c>
      <c r="G82" s="1"/>
      <c r="H82" s="1"/>
      <c r="I82" s="1"/>
      <c r="J82" s="2">
        <v>0</v>
      </c>
      <c r="K82" s="1"/>
      <c r="L82" s="1"/>
      <c r="M82" s="1"/>
      <c r="N82" s="1"/>
      <c r="O82" s="48"/>
      <c r="P82" s="48"/>
      <c r="Q82" s="129">
        <f t="shared" si="5"/>
        <v>495702</v>
      </c>
    </row>
    <row r="83" spans="1:17" ht="37.5">
      <c r="A83" s="20"/>
      <c r="B83" s="102" t="s">
        <v>82</v>
      </c>
      <c r="C83" s="112" t="s">
        <v>49</v>
      </c>
      <c r="D83" s="113" t="s">
        <v>83</v>
      </c>
      <c r="E83" s="90">
        <v>464760</v>
      </c>
      <c r="F83" s="88">
        <v>464760</v>
      </c>
      <c r="G83" s="1"/>
      <c r="H83" s="1"/>
      <c r="I83" s="1"/>
      <c r="J83" s="2"/>
      <c r="K83" s="1"/>
      <c r="L83" s="1"/>
      <c r="M83" s="1"/>
      <c r="N83" s="1"/>
      <c r="O83" s="48"/>
      <c r="P83" s="48"/>
      <c r="Q83" s="129">
        <f t="shared" si="5"/>
        <v>464760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5"/>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5"/>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5"/>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5"/>
        <v>2215000</v>
      </c>
    </row>
    <row r="88" spans="1:17" ht="56.25" hidden="1">
      <c r="A88" s="20"/>
      <c r="B88" s="114">
        <v>170000</v>
      </c>
      <c r="C88" s="115"/>
      <c r="D88" s="93" t="s">
        <v>163</v>
      </c>
      <c r="E88" s="90"/>
      <c r="F88" s="90"/>
      <c r="G88" s="48"/>
      <c r="H88" s="48"/>
      <c r="I88" s="48"/>
      <c r="J88" s="2"/>
      <c r="K88" s="48"/>
      <c r="L88" s="48"/>
      <c r="M88" s="48"/>
      <c r="N88" s="48"/>
      <c r="O88" s="48"/>
      <c r="P88" s="48"/>
      <c r="Q88" s="129">
        <f t="shared" si="5"/>
        <v>0</v>
      </c>
    </row>
    <row r="89" spans="1:17" ht="56.25" hidden="1">
      <c r="A89" s="20"/>
      <c r="B89" s="124">
        <v>170102</v>
      </c>
      <c r="C89" s="112" t="s">
        <v>168</v>
      </c>
      <c r="D89" s="86" t="s">
        <v>161</v>
      </c>
      <c r="E89" s="90"/>
      <c r="F89" s="88"/>
      <c r="G89" s="1"/>
      <c r="H89" s="1"/>
      <c r="I89" s="1"/>
      <c r="J89" s="2"/>
      <c r="K89" s="1"/>
      <c r="L89" s="1"/>
      <c r="M89" s="1"/>
      <c r="N89" s="1"/>
      <c r="O89" s="48"/>
      <c r="P89" s="48"/>
      <c r="Q89" s="129">
        <f t="shared" si="5"/>
        <v>0</v>
      </c>
    </row>
    <row r="90" spans="1:17" ht="56.25" hidden="1">
      <c r="A90" s="20"/>
      <c r="B90" s="124">
        <v>170302</v>
      </c>
      <c r="C90" s="112" t="s">
        <v>168</v>
      </c>
      <c r="D90" s="86" t="s">
        <v>162</v>
      </c>
      <c r="E90" s="90"/>
      <c r="F90" s="88"/>
      <c r="G90" s="1"/>
      <c r="H90" s="1"/>
      <c r="I90" s="1"/>
      <c r="J90" s="2"/>
      <c r="K90" s="1"/>
      <c r="L90" s="1"/>
      <c r="M90" s="1"/>
      <c r="N90" s="1"/>
      <c r="O90" s="48"/>
      <c r="P90" s="48"/>
      <c r="Q90" s="129">
        <f t="shared" si="5"/>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5"/>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5"/>
        <v>21600</v>
      </c>
    </row>
    <row r="93" spans="1:17" ht="81">
      <c r="A93" s="20"/>
      <c r="B93" s="117" t="s">
        <v>80</v>
      </c>
      <c r="C93" s="117"/>
      <c r="D93" s="106" t="s">
        <v>175</v>
      </c>
      <c r="E93" s="4">
        <f>E94+E96</f>
        <v>1925500</v>
      </c>
      <c r="F93" s="4">
        <f>F94+F96</f>
        <v>1925500</v>
      </c>
      <c r="G93" s="4">
        <f>G94+G96</f>
        <v>1318407</v>
      </c>
      <c r="H93" s="4">
        <f>H94+H96</f>
        <v>169300</v>
      </c>
      <c r="I93" s="4"/>
      <c r="J93" s="4">
        <f aca="true" t="shared" si="6" ref="J93:O93">J94+J96</f>
        <v>176107</v>
      </c>
      <c r="K93" s="4">
        <f t="shared" si="6"/>
        <v>42407</v>
      </c>
      <c r="L93" s="4">
        <f t="shared" si="6"/>
        <v>27700</v>
      </c>
      <c r="M93" s="4">
        <f t="shared" si="6"/>
        <v>0</v>
      </c>
      <c r="N93" s="4">
        <f t="shared" si="6"/>
        <v>106000</v>
      </c>
      <c r="O93" s="4">
        <f t="shared" si="6"/>
        <v>96000</v>
      </c>
      <c r="P93" s="4">
        <v>65000</v>
      </c>
      <c r="Q93" s="129">
        <f t="shared" si="5"/>
        <v>2101607</v>
      </c>
    </row>
    <row r="94" spans="1:17" ht="18.75">
      <c r="A94" s="20"/>
      <c r="B94" s="107" t="s">
        <v>18</v>
      </c>
      <c r="C94" s="107"/>
      <c r="D94" s="108" t="s">
        <v>67</v>
      </c>
      <c r="E94" s="91">
        <v>159140</v>
      </c>
      <c r="F94" s="91">
        <v>159140</v>
      </c>
      <c r="G94" s="91">
        <v>123700</v>
      </c>
      <c r="H94" s="91"/>
      <c r="I94" s="91"/>
      <c r="J94" s="91">
        <v>65000</v>
      </c>
      <c r="K94" s="91"/>
      <c r="L94" s="91"/>
      <c r="M94" s="91"/>
      <c r="N94" s="91">
        <v>65000</v>
      </c>
      <c r="O94" s="91">
        <v>65000</v>
      </c>
      <c r="P94" s="91">
        <v>65000</v>
      </c>
      <c r="Q94" s="129">
        <f t="shared" si="5"/>
        <v>224140</v>
      </c>
    </row>
    <row r="95" spans="1:17" ht="18.75">
      <c r="A95" s="20"/>
      <c r="B95" s="94" t="s">
        <v>19</v>
      </c>
      <c r="C95" s="94" t="s">
        <v>11</v>
      </c>
      <c r="D95" s="109" t="s">
        <v>70</v>
      </c>
      <c r="E95" s="91">
        <v>159140</v>
      </c>
      <c r="F95" s="2">
        <v>159140</v>
      </c>
      <c r="G95" s="2">
        <v>123700</v>
      </c>
      <c r="H95" s="2"/>
      <c r="I95" s="91"/>
      <c r="J95" s="2">
        <v>65000</v>
      </c>
      <c r="K95" s="2"/>
      <c r="L95" s="2"/>
      <c r="M95" s="2"/>
      <c r="N95" s="2">
        <v>65000</v>
      </c>
      <c r="O95" s="2">
        <v>65000</v>
      </c>
      <c r="P95" s="91">
        <v>65000</v>
      </c>
      <c r="Q95" s="129">
        <f t="shared" si="5"/>
        <v>224140</v>
      </c>
    </row>
    <row r="96" spans="1:17" ht="18.75">
      <c r="A96" s="20"/>
      <c r="B96" s="114" t="s">
        <v>89</v>
      </c>
      <c r="C96" s="115" t="s">
        <v>46</v>
      </c>
      <c r="D96" s="125" t="s">
        <v>71</v>
      </c>
      <c r="E96" s="90">
        <v>1766360</v>
      </c>
      <c r="F96" s="90">
        <f>SUM(F97:F100)</f>
        <v>1766360</v>
      </c>
      <c r="G96" s="90">
        <v>1194707</v>
      </c>
      <c r="H96" s="90">
        <v>169300</v>
      </c>
      <c r="I96" s="90"/>
      <c r="J96" s="90">
        <v>111107</v>
      </c>
      <c r="K96" s="90">
        <v>42407</v>
      </c>
      <c r="L96" s="90">
        <v>27700</v>
      </c>
      <c r="M96" s="90"/>
      <c r="N96" s="90">
        <v>41000</v>
      </c>
      <c r="O96" s="90">
        <v>31000</v>
      </c>
      <c r="P96" s="90"/>
      <c r="Q96" s="129">
        <f t="shared" si="5"/>
        <v>1877467</v>
      </c>
    </row>
    <row r="97" spans="1:17" s="23" customFormat="1" ht="37.5">
      <c r="A97" s="24"/>
      <c r="B97" s="102">
        <v>110103</v>
      </c>
      <c r="C97" s="115" t="s">
        <v>181</v>
      </c>
      <c r="D97" s="113" t="s">
        <v>182</v>
      </c>
      <c r="E97" s="90">
        <v>70000</v>
      </c>
      <c r="F97" s="88">
        <v>70000</v>
      </c>
      <c r="G97" s="90"/>
      <c r="H97" s="90"/>
      <c r="I97" s="90"/>
      <c r="J97" s="90"/>
      <c r="K97" s="90"/>
      <c r="L97" s="90"/>
      <c r="M97" s="90"/>
      <c r="N97" s="90"/>
      <c r="O97" s="90"/>
      <c r="P97" s="90"/>
      <c r="Q97" s="129">
        <f t="shared" si="5"/>
        <v>70000</v>
      </c>
    </row>
    <row r="98" spans="1:17" s="23" customFormat="1" ht="18.75">
      <c r="A98" s="22"/>
      <c r="B98" s="116" t="s">
        <v>90</v>
      </c>
      <c r="C98" s="112" t="s">
        <v>12</v>
      </c>
      <c r="D98" s="113" t="s">
        <v>91</v>
      </c>
      <c r="E98" s="90">
        <v>526760</v>
      </c>
      <c r="F98" s="88">
        <v>526760</v>
      </c>
      <c r="G98" s="88">
        <v>330407</v>
      </c>
      <c r="H98" s="88">
        <v>76400</v>
      </c>
      <c r="I98" s="88">
        <v>0</v>
      </c>
      <c r="J98" s="90">
        <v>31000</v>
      </c>
      <c r="K98" s="88"/>
      <c r="L98" s="88"/>
      <c r="M98" s="88"/>
      <c r="N98" s="88">
        <v>31000</v>
      </c>
      <c r="O98" s="88">
        <v>31000</v>
      </c>
      <c r="P98" s="88"/>
      <c r="Q98" s="129">
        <f t="shared" si="5"/>
        <v>557760</v>
      </c>
    </row>
    <row r="99" spans="1:17" s="23" customFormat="1" ht="18.75">
      <c r="A99" s="24"/>
      <c r="B99" s="116">
        <v>110205</v>
      </c>
      <c r="C99" s="112" t="s">
        <v>38</v>
      </c>
      <c r="D99" s="86" t="s">
        <v>112</v>
      </c>
      <c r="E99" s="90">
        <v>1027000</v>
      </c>
      <c r="F99" s="88">
        <v>1027000</v>
      </c>
      <c r="G99" s="88">
        <v>778300</v>
      </c>
      <c r="H99" s="88">
        <v>79900</v>
      </c>
      <c r="I99" s="88"/>
      <c r="J99" s="90">
        <v>80107</v>
      </c>
      <c r="K99" s="88">
        <v>42407</v>
      </c>
      <c r="L99" s="88">
        <v>27700</v>
      </c>
      <c r="M99" s="88"/>
      <c r="N99" s="88">
        <v>10000</v>
      </c>
      <c r="O99" s="88">
        <v>0</v>
      </c>
      <c r="P99" s="88">
        <v>0</v>
      </c>
      <c r="Q99" s="129">
        <f t="shared" si="5"/>
        <v>1107107</v>
      </c>
    </row>
    <row r="100" spans="1:17" s="23" customFormat="1" ht="39" customHeight="1">
      <c r="A100" s="24"/>
      <c r="B100" s="116" t="s">
        <v>92</v>
      </c>
      <c r="C100" s="112" t="s">
        <v>52</v>
      </c>
      <c r="D100" s="113" t="s">
        <v>93</v>
      </c>
      <c r="E100" s="90">
        <v>142600</v>
      </c>
      <c r="F100" s="88">
        <v>142600</v>
      </c>
      <c r="G100" s="88">
        <v>86000</v>
      </c>
      <c r="H100" s="88">
        <v>13000</v>
      </c>
      <c r="I100" s="88">
        <v>0</v>
      </c>
      <c r="J100" s="88"/>
      <c r="K100" s="88"/>
      <c r="L100" s="88"/>
      <c r="M100" s="88"/>
      <c r="N100" s="88"/>
      <c r="O100" s="88"/>
      <c r="P100" s="88"/>
      <c r="Q100" s="129">
        <f t="shared" si="5"/>
        <v>142600</v>
      </c>
    </row>
    <row r="101" spans="1:17" ht="40.5">
      <c r="A101" s="20"/>
      <c r="B101" s="117" t="s">
        <v>176</v>
      </c>
      <c r="C101" s="117"/>
      <c r="D101" s="106" t="s">
        <v>177</v>
      </c>
      <c r="E101" s="4">
        <v>560000</v>
      </c>
      <c r="F101" s="4">
        <v>560000</v>
      </c>
      <c r="G101" s="4">
        <v>396400</v>
      </c>
      <c r="H101" s="4">
        <v>16400</v>
      </c>
      <c r="I101" s="4"/>
      <c r="J101" s="4"/>
      <c r="K101" s="4"/>
      <c r="L101" s="4"/>
      <c r="M101" s="4"/>
      <c r="N101" s="4"/>
      <c r="O101" s="4"/>
      <c r="P101" s="4"/>
      <c r="Q101" s="129">
        <f t="shared" si="5"/>
        <v>560000</v>
      </c>
    </row>
    <row r="102" spans="1:17" s="23" customFormat="1" ht="18.75">
      <c r="A102" s="24"/>
      <c r="B102" s="107" t="s">
        <v>18</v>
      </c>
      <c r="C102" s="107"/>
      <c r="D102" s="108" t="s">
        <v>67</v>
      </c>
      <c r="E102" s="91">
        <v>560000</v>
      </c>
      <c r="F102" s="173">
        <v>560000</v>
      </c>
      <c r="G102" s="173">
        <v>396400</v>
      </c>
      <c r="H102" s="173">
        <v>16400</v>
      </c>
      <c r="I102" s="18"/>
      <c r="J102" s="18"/>
      <c r="K102" s="18"/>
      <c r="L102" s="18"/>
      <c r="M102" s="18"/>
      <c r="N102" s="18"/>
      <c r="O102" s="18"/>
      <c r="P102" s="18"/>
      <c r="Q102" s="129">
        <f t="shared" si="5"/>
        <v>560000</v>
      </c>
    </row>
    <row r="103" spans="1:17" s="16" customFormat="1" ht="20.25">
      <c r="A103" s="28"/>
      <c r="B103" s="94" t="s">
        <v>19</v>
      </c>
      <c r="C103" s="94" t="s">
        <v>11</v>
      </c>
      <c r="D103" s="109" t="s">
        <v>70</v>
      </c>
      <c r="E103" s="91">
        <v>560000</v>
      </c>
      <c r="F103" s="1">
        <v>560000</v>
      </c>
      <c r="G103" s="1">
        <v>396400</v>
      </c>
      <c r="H103" s="1">
        <v>16400</v>
      </c>
      <c r="I103" s="1"/>
      <c r="J103" s="2"/>
      <c r="K103" s="1"/>
      <c r="L103" s="1"/>
      <c r="M103" s="1"/>
      <c r="N103" s="1"/>
      <c r="O103" s="48"/>
      <c r="P103" s="48"/>
      <c r="Q103" s="129">
        <f t="shared" si="5"/>
        <v>560000</v>
      </c>
    </row>
    <row r="104" spans="1:17" ht="60.75">
      <c r="A104" s="20"/>
      <c r="B104" s="117" t="s">
        <v>79</v>
      </c>
      <c r="C104" s="117"/>
      <c r="D104" s="106" t="s">
        <v>178</v>
      </c>
      <c r="E104" s="4">
        <v>9961700</v>
      </c>
      <c r="F104" s="4">
        <v>9951700</v>
      </c>
      <c r="G104" s="4">
        <v>0</v>
      </c>
      <c r="H104" s="4">
        <v>0</v>
      </c>
      <c r="I104" s="4">
        <v>0</v>
      </c>
      <c r="J104" s="4">
        <v>67315</v>
      </c>
      <c r="K104" s="4">
        <v>0</v>
      </c>
      <c r="L104" s="4">
        <v>0</v>
      </c>
      <c r="M104" s="4">
        <v>0</v>
      </c>
      <c r="N104" s="4">
        <v>67315</v>
      </c>
      <c r="O104" s="4">
        <v>67315</v>
      </c>
      <c r="P104" s="4">
        <v>0</v>
      </c>
      <c r="Q104" s="129">
        <f t="shared" si="5"/>
        <v>10029015</v>
      </c>
    </row>
    <row r="105" spans="1:17" ht="21" customHeight="1">
      <c r="A105" s="20"/>
      <c r="B105" s="110" t="s">
        <v>74</v>
      </c>
      <c r="C105" s="110"/>
      <c r="D105" s="111" t="s">
        <v>42</v>
      </c>
      <c r="E105" s="18">
        <f>E106+E108+E109</f>
        <v>9961700</v>
      </c>
      <c r="F105" s="18">
        <f>F106+F108+F109</f>
        <v>9951700</v>
      </c>
      <c r="G105" s="18">
        <v>0</v>
      </c>
      <c r="H105" s="18">
        <v>0</v>
      </c>
      <c r="I105" s="18">
        <v>0</v>
      </c>
      <c r="J105" s="18">
        <v>0</v>
      </c>
      <c r="K105" s="18">
        <v>0</v>
      </c>
      <c r="L105" s="18">
        <v>0</v>
      </c>
      <c r="M105" s="18">
        <v>0</v>
      </c>
      <c r="N105" s="18">
        <v>0</v>
      </c>
      <c r="O105" s="18">
        <v>0</v>
      </c>
      <c r="P105" s="18">
        <v>0</v>
      </c>
      <c r="Q105" s="129">
        <f t="shared" si="5"/>
        <v>9961700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5"/>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5"/>
        <v>67315</v>
      </c>
    </row>
    <row r="108" spans="1:17" s="16" customFormat="1" ht="86.25">
      <c r="A108" s="24"/>
      <c r="B108" s="95" t="s">
        <v>60</v>
      </c>
      <c r="C108" s="95" t="s">
        <v>10</v>
      </c>
      <c r="D108" s="127" t="s">
        <v>61</v>
      </c>
      <c r="E108" s="201">
        <v>9141700</v>
      </c>
      <c r="F108" s="202">
        <v>9141700</v>
      </c>
      <c r="G108" s="131"/>
      <c r="H108" s="131"/>
      <c r="I108" s="131"/>
      <c r="J108" s="2"/>
      <c r="K108" s="1"/>
      <c r="L108" s="1"/>
      <c r="M108" s="1"/>
      <c r="N108" s="1"/>
      <c r="O108" s="48"/>
      <c r="P108" s="48"/>
      <c r="Q108" s="129">
        <f t="shared" si="5"/>
        <v>9141700</v>
      </c>
    </row>
    <row r="109" spans="1:17" ht="18.75">
      <c r="A109" s="20"/>
      <c r="B109" s="140">
        <v>250380</v>
      </c>
      <c r="C109" s="141" t="s">
        <v>192</v>
      </c>
      <c r="D109" s="142" t="s">
        <v>193</v>
      </c>
      <c r="E109" s="91">
        <v>810000</v>
      </c>
      <c r="F109" s="48">
        <v>810000</v>
      </c>
      <c r="G109" s="200"/>
      <c r="H109" s="200"/>
      <c r="I109" s="200"/>
      <c r="J109" s="2"/>
      <c r="K109" s="1"/>
      <c r="L109" s="1"/>
      <c r="M109" s="1"/>
      <c r="N109" s="1"/>
      <c r="O109" s="48"/>
      <c r="P109" s="48"/>
      <c r="Q109" s="129">
        <f t="shared" si="5"/>
        <v>810000</v>
      </c>
    </row>
    <row r="110" spans="2:17" ht="20.25">
      <c r="B110" s="94" t="s">
        <v>75</v>
      </c>
      <c r="C110" s="94"/>
      <c r="D110" s="128" t="s">
        <v>72</v>
      </c>
      <c r="E110" s="92">
        <f>E8+E33+E54+E93+E101+E104</f>
        <v>77501930</v>
      </c>
      <c r="F110" s="92">
        <f>F8+F33+F54+F93+F101+F104</f>
        <v>77491930</v>
      </c>
      <c r="G110" s="92">
        <f aca="true" t="shared" si="7" ref="G110:P110">G8+G33+G54+G93+G101+G104+G108</f>
        <v>18954171</v>
      </c>
      <c r="H110" s="92">
        <f t="shared" si="7"/>
        <v>4197134.5</v>
      </c>
      <c r="I110" s="92">
        <f t="shared" si="7"/>
        <v>0</v>
      </c>
      <c r="J110" s="92">
        <f>J8+J33+J54+J93+J101+J104+J108</f>
        <v>2008834</v>
      </c>
      <c r="K110" s="92">
        <f t="shared" si="7"/>
        <v>707407</v>
      </c>
      <c r="L110" s="92">
        <f t="shared" si="7"/>
        <v>27700</v>
      </c>
      <c r="M110" s="92">
        <f t="shared" si="7"/>
        <v>0</v>
      </c>
      <c r="N110" s="92">
        <f t="shared" si="7"/>
        <v>1258127</v>
      </c>
      <c r="O110" s="92">
        <f>O8+O33+O54+O93+O101+O104+O108</f>
        <v>1218127</v>
      </c>
      <c r="P110" s="92">
        <f t="shared" si="7"/>
        <v>867070</v>
      </c>
      <c r="Q110" s="129">
        <f t="shared" si="5"/>
        <v>79510764</v>
      </c>
    </row>
    <row r="112" ht="18.75">
      <c r="F112" s="175"/>
    </row>
    <row r="113" spans="4:16" ht="18.75">
      <c r="D113" s="180" t="s">
        <v>208</v>
      </c>
      <c r="F113" s="176"/>
      <c r="P113" s="175" t="s">
        <v>209</v>
      </c>
    </row>
    <row r="119" spans="5:7" ht="18.75">
      <c r="E119" s="92">
        <v>76560430</v>
      </c>
      <c r="F119" s="92">
        <v>76550430</v>
      </c>
      <c r="G119" s="92">
        <v>18916171</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tabSelected="1" view="pageBreakPreview" zoomScale="75" zoomScaleNormal="75" zoomScaleSheetLayoutView="75" zoomScalePageLayoutView="0" workbookViewId="0" topLeftCell="A1">
      <pane xSplit="3" ySplit="7" topLeftCell="F69"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223</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5" t="s">
        <v>99</v>
      </c>
      <c r="E5" s="205"/>
      <c r="F5" s="205"/>
      <c r="G5" s="205"/>
      <c r="H5" s="205"/>
      <c r="I5" s="205" t="s">
        <v>17</v>
      </c>
      <c r="J5" s="205"/>
      <c r="K5" s="205"/>
      <c r="L5" s="205"/>
      <c r="M5" s="205"/>
      <c r="N5" s="205"/>
      <c r="O5" s="205"/>
      <c r="P5" s="204" t="s">
        <v>100</v>
      </c>
      <c r="Q5" s="38">
        <v>1</v>
      </c>
    </row>
    <row r="6" spans="1:17" s="39" customFormat="1" ht="17.25" customHeight="1">
      <c r="A6" s="218"/>
      <c r="B6" s="213"/>
      <c r="C6" s="219"/>
      <c r="D6" s="205" t="s">
        <v>100</v>
      </c>
      <c r="E6" s="205" t="s">
        <v>56</v>
      </c>
      <c r="F6" s="204" t="s">
        <v>23</v>
      </c>
      <c r="G6" s="204"/>
      <c r="H6" s="204" t="s">
        <v>57</v>
      </c>
      <c r="I6" s="205" t="s">
        <v>100</v>
      </c>
      <c r="J6" s="205" t="s">
        <v>56</v>
      </c>
      <c r="K6" s="204" t="s">
        <v>23</v>
      </c>
      <c r="L6" s="204"/>
      <c r="M6" s="204" t="s">
        <v>57</v>
      </c>
      <c r="N6" s="204" t="s">
        <v>23</v>
      </c>
      <c r="O6" s="204"/>
      <c r="P6" s="204"/>
      <c r="Q6" s="38">
        <v>1</v>
      </c>
    </row>
    <row r="7" spans="1:17" s="39" customFormat="1" ht="61.5" customHeight="1">
      <c r="A7" s="218"/>
      <c r="B7" s="214"/>
      <c r="C7" s="219"/>
      <c r="D7" s="205"/>
      <c r="E7" s="205"/>
      <c r="F7" s="42" t="s">
        <v>64</v>
      </c>
      <c r="G7" s="42" t="s">
        <v>58</v>
      </c>
      <c r="H7" s="204"/>
      <c r="I7" s="205"/>
      <c r="J7" s="205"/>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5871880</v>
      </c>
      <c r="E9" s="59">
        <v>5871880</v>
      </c>
      <c r="F9" s="59">
        <v>4081905</v>
      </c>
      <c r="G9" s="59">
        <v>235691</v>
      </c>
      <c r="H9" s="170">
        <v>0</v>
      </c>
      <c r="I9" s="58">
        <v>340313</v>
      </c>
      <c r="J9" s="59">
        <v>30000</v>
      </c>
      <c r="K9" s="59">
        <v>0</v>
      </c>
      <c r="L9" s="59">
        <v>0</v>
      </c>
      <c r="M9" s="59">
        <v>310313</v>
      </c>
      <c r="N9" s="59">
        <v>310313</v>
      </c>
      <c r="O9" s="170">
        <v>170313</v>
      </c>
      <c r="P9" s="58">
        <f>D9+I9</f>
        <v>6212193</v>
      </c>
      <c r="Q9" s="41">
        <v>1</v>
      </c>
    </row>
    <row r="10" spans="1:19" s="40" customFormat="1" ht="15.75">
      <c r="A10" s="60" t="s">
        <v>26</v>
      </c>
      <c r="B10" s="61" t="s">
        <v>45</v>
      </c>
      <c r="C10" s="62" t="s">
        <v>27</v>
      </c>
      <c r="D10" s="58">
        <v>5871880</v>
      </c>
      <c r="E10" s="63">
        <v>5871880</v>
      </c>
      <c r="F10" s="63">
        <v>4081905</v>
      </c>
      <c r="G10" s="63">
        <v>235691</v>
      </c>
      <c r="H10" s="169">
        <v>0</v>
      </c>
      <c r="I10" s="58">
        <v>340313</v>
      </c>
      <c r="J10" s="63">
        <v>30000</v>
      </c>
      <c r="K10" s="63">
        <v>0</v>
      </c>
      <c r="L10" s="63">
        <v>0</v>
      </c>
      <c r="M10" s="63">
        <v>310313</v>
      </c>
      <c r="N10" s="63">
        <v>310313</v>
      </c>
      <c r="O10" s="169">
        <v>170313</v>
      </c>
      <c r="P10" s="58">
        <f aca="true" t="shared" si="0" ref="P10:P88">D10+I10</f>
        <v>6212193</v>
      </c>
      <c r="Q10" s="41">
        <f>'В3'!F10+'В3'!F35+'В3'!F56+'В3'!F95+'В3'!F103</f>
        <v>5871880</v>
      </c>
      <c r="R10" s="178">
        <f>'В3'!G10+'В3'!G35+'В3'!G56+'В3'!G95+'В3'!G103</f>
        <v>4081905</v>
      </c>
      <c r="S10" s="178">
        <f>'В3'!H10+'В3'!H56+'В3'!H103</f>
        <v>235690.5</v>
      </c>
    </row>
    <row r="11" spans="1:17" s="40" customFormat="1" ht="15.75">
      <c r="A11" s="50" t="s">
        <v>28</v>
      </c>
      <c r="B11" s="51" t="s">
        <v>46</v>
      </c>
      <c r="C11" s="57" t="s">
        <v>68</v>
      </c>
      <c r="D11" s="58">
        <v>21445930</v>
      </c>
      <c r="E11" s="59">
        <f>E12+E13+E15+E16+E18+E19+E20+E21</f>
        <v>21445930</v>
      </c>
      <c r="F11" s="59">
        <f>F12+F13+F15+F16+F18+F19+F20+F21</f>
        <v>12705359</v>
      </c>
      <c r="G11" s="59">
        <f>G12+G13+G15+G16+G18+G19+G20+G21</f>
        <v>3413943</v>
      </c>
      <c r="H11" s="170">
        <v>0</v>
      </c>
      <c r="I11" s="58">
        <v>774250</v>
      </c>
      <c r="J11" s="59">
        <v>635000</v>
      </c>
      <c r="K11" s="59"/>
      <c r="L11" s="59"/>
      <c r="M11" s="59">
        <v>139250</v>
      </c>
      <c r="N11" s="59">
        <v>109250</v>
      </c>
      <c r="O11" s="170">
        <v>108750</v>
      </c>
      <c r="P11" s="58">
        <f t="shared" si="0"/>
        <v>22220180</v>
      </c>
      <c r="Q11" s="41">
        <v>1</v>
      </c>
    </row>
    <row r="12" spans="1:17" s="40" customFormat="1" ht="27" customHeight="1">
      <c r="A12" s="77" t="s">
        <v>164</v>
      </c>
      <c r="B12" s="70" t="s">
        <v>166</v>
      </c>
      <c r="C12" s="64" t="s">
        <v>101</v>
      </c>
      <c r="D12" s="58">
        <v>3593180</v>
      </c>
      <c r="E12" s="63">
        <v>3593180</v>
      </c>
      <c r="F12" s="63">
        <v>1917900</v>
      </c>
      <c r="G12" s="63">
        <v>596300</v>
      </c>
      <c r="H12" s="169">
        <v>0</v>
      </c>
      <c r="I12" s="58">
        <v>272000</v>
      </c>
      <c r="J12" s="63">
        <v>250000</v>
      </c>
      <c r="K12" s="63">
        <v>0</v>
      </c>
      <c r="L12" s="63">
        <v>0</v>
      </c>
      <c r="M12" s="63">
        <v>22000</v>
      </c>
      <c r="N12" s="63">
        <v>22000</v>
      </c>
      <c r="O12" s="169">
        <v>22000</v>
      </c>
      <c r="P12" s="58">
        <f t="shared" si="0"/>
        <v>3865180</v>
      </c>
      <c r="Q12" s="41">
        <v>1</v>
      </c>
    </row>
    <row r="13" spans="1:17" s="40" customFormat="1" ht="38.25">
      <c r="A13" s="60" t="s">
        <v>105</v>
      </c>
      <c r="B13" s="70" t="s">
        <v>167</v>
      </c>
      <c r="C13" s="64" t="s">
        <v>102</v>
      </c>
      <c r="D13" s="58">
        <v>15053047</v>
      </c>
      <c r="E13" s="63">
        <v>15053047</v>
      </c>
      <c r="F13" s="63">
        <v>9237659</v>
      </c>
      <c r="G13" s="63">
        <v>2688940</v>
      </c>
      <c r="H13" s="169">
        <v>0</v>
      </c>
      <c r="I13" s="58">
        <v>426450</v>
      </c>
      <c r="J13" s="63">
        <v>346000</v>
      </c>
      <c r="K13" s="63"/>
      <c r="L13" s="63"/>
      <c r="M13" s="63">
        <v>80450</v>
      </c>
      <c r="N13" s="63">
        <v>50450</v>
      </c>
      <c r="O13" s="169">
        <v>50450</v>
      </c>
      <c r="P13" s="58">
        <f t="shared" si="0"/>
        <v>15479497</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1397000</v>
      </c>
      <c r="E16" s="63">
        <v>1397000</v>
      </c>
      <c r="F16" s="63">
        <v>1016600</v>
      </c>
      <c r="G16" s="63">
        <v>60900</v>
      </c>
      <c r="H16" s="169">
        <v>0</v>
      </c>
      <c r="I16" s="58">
        <v>39000</v>
      </c>
      <c r="J16" s="63">
        <v>39000</v>
      </c>
      <c r="K16" s="63"/>
      <c r="L16" s="63"/>
      <c r="M16" s="63"/>
      <c r="N16" s="63"/>
      <c r="O16" s="169"/>
      <c r="P16" s="58">
        <f t="shared" si="0"/>
        <v>1436000</v>
      </c>
      <c r="Q16" s="41">
        <v>1</v>
      </c>
    </row>
    <row r="17" spans="1:17" s="40" customFormat="1" ht="15.75">
      <c r="A17" s="77" t="s">
        <v>218</v>
      </c>
      <c r="B17" s="70" t="s">
        <v>219</v>
      </c>
      <c r="C17" s="62" t="s">
        <v>220</v>
      </c>
      <c r="D17" s="58"/>
      <c r="E17" s="63"/>
      <c r="F17" s="63"/>
      <c r="G17" s="63"/>
      <c r="H17" s="169"/>
      <c r="I17" s="58">
        <v>36800</v>
      </c>
      <c r="J17" s="63"/>
      <c r="K17" s="63"/>
      <c r="L17" s="63"/>
      <c r="M17" s="63">
        <v>36800</v>
      </c>
      <c r="N17" s="63">
        <v>36800</v>
      </c>
      <c r="O17" s="169">
        <v>36300</v>
      </c>
      <c r="P17" s="58">
        <f t="shared" si="0"/>
        <v>36800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33748260</v>
      </c>
      <c r="E22" s="59">
        <f>SUM(E23:E53)</f>
        <v>33748260</v>
      </c>
      <c r="F22" s="59"/>
      <c r="G22" s="59"/>
      <c r="H22" s="59">
        <v>0</v>
      </c>
      <c r="I22" s="58"/>
      <c r="J22" s="59"/>
      <c r="K22" s="59">
        <v>0</v>
      </c>
      <c r="L22" s="59">
        <v>0</v>
      </c>
      <c r="M22" s="59"/>
      <c r="N22" s="59"/>
      <c r="O22" s="59"/>
      <c r="P22" s="58">
        <f t="shared" si="0"/>
        <v>33748260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53757</v>
      </c>
      <c r="E24" s="63">
        <v>53757.32</v>
      </c>
      <c r="F24" s="66"/>
      <c r="G24" s="66"/>
      <c r="H24" s="66"/>
      <c r="I24" s="58"/>
      <c r="J24" s="66"/>
      <c r="K24" s="66"/>
      <c r="L24" s="66"/>
      <c r="M24" s="66"/>
      <c r="N24" s="66"/>
      <c r="O24" s="66"/>
      <c r="P24" s="58">
        <f t="shared" si="0"/>
        <v>53757</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1935</v>
      </c>
      <c r="E27" s="63">
        <v>1935</v>
      </c>
      <c r="F27" s="66"/>
      <c r="G27" s="66"/>
      <c r="H27" s="66"/>
      <c r="I27" s="58"/>
      <c r="J27" s="66"/>
      <c r="K27" s="66"/>
      <c r="L27" s="66"/>
      <c r="M27" s="66"/>
      <c r="N27" s="66"/>
      <c r="O27" s="66"/>
      <c r="P27" s="58">
        <f t="shared" si="0"/>
        <v>1935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5182</v>
      </c>
      <c r="E29" s="63">
        <v>5182.2</v>
      </c>
      <c r="F29" s="66"/>
      <c r="G29" s="66"/>
      <c r="H29" s="66"/>
      <c r="I29" s="58"/>
      <c r="J29" s="66"/>
      <c r="K29" s="66"/>
      <c r="L29" s="66"/>
      <c r="M29" s="66"/>
      <c r="N29" s="66"/>
      <c r="O29" s="66"/>
      <c r="P29" s="58">
        <f t="shared" si="0"/>
        <v>5182</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9723</v>
      </c>
      <c r="E36" s="63">
        <v>9723.44</v>
      </c>
      <c r="F36" s="66"/>
      <c r="G36" s="66"/>
      <c r="H36" s="66"/>
      <c r="I36" s="58"/>
      <c r="J36" s="66"/>
      <c r="K36" s="66"/>
      <c r="L36" s="66"/>
      <c r="M36" s="66"/>
      <c r="N36" s="66"/>
      <c r="O36" s="66"/>
      <c r="P36" s="58">
        <f t="shared" si="0"/>
        <v>9723</v>
      </c>
      <c r="Q36" s="41"/>
    </row>
    <row r="37" spans="1:17" ht="15.75">
      <c r="A37" s="82" t="s">
        <v>135</v>
      </c>
      <c r="B37" s="81" t="s">
        <v>9</v>
      </c>
      <c r="C37" s="67" t="s">
        <v>146</v>
      </c>
      <c r="D37" s="63">
        <v>130000</v>
      </c>
      <c r="E37" s="63">
        <v>130000</v>
      </c>
      <c r="F37" s="66"/>
      <c r="G37" s="66"/>
      <c r="H37" s="66"/>
      <c r="I37" s="58"/>
      <c r="J37" s="66"/>
      <c r="K37" s="66"/>
      <c r="L37" s="66"/>
      <c r="M37" s="66"/>
      <c r="N37" s="66"/>
      <c r="O37" s="66"/>
      <c r="P37" s="58">
        <f t="shared" si="0"/>
        <v>130000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5229000</v>
      </c>
      <c r="E39" s="63">
        <v>5229000</v>
      </c>
      <c r="F39" s="66"/>
      <c r="G39" s="66"/>
      <c r="H39" s="66"/>
      <c r="I39" s="58"/>
      <c r="J39" s="66"/>
      <c r="K39" s="66"/>
      <c r="L39" s="66"/>
      <c r="M39" s="66"/>
      <c r="N39" s="66"/>
      <c r="O39" s="66"/>
      <c r="P39" s="58">
        <f t="shared" si="0"/>
        <v>5229000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495702</v>
      </c>
      <c r="E45" s="63">
        <v>495702.04</v>
      </c>
      <c r="F45" s="66"/>
      <c r="G45" s="66"/>
      <c r="H45" s="66"/>
      <c r="I45" s="58"/>
      <c r="J45" s="66"/>
      <c r="K45" s="66"/>
      <c r="L45" s="66"/>
      <c r="M45" s="66"/>
      <c r="N45" s="66"/>
      <c r="O45" s="66"/>
      <c r="P45" s="58">
        <f t="shared" si="0"/>
        <v>495702</v>
      </c>
      <c r="Q45" s="41"/>
    </row>
    <row r="46" spans="1:17" ht="16.5" customHeight="1">
      <c r="A46" s="83" t="s">
        <v>82</v>
      </c>
      <c r="B46" s="70" t="s">
        <v>49</v>
      </c>
      <c r="C46" s="62" t="s">
        <v>83</v>
      </c>
      <c r="D46" s="63">
        <v>549460</v>
      </c>
      <c r="E46" s="63">
        <v>549460</v>
      </c>
      <c r="F46" s="63">
        <v>0</v>
      </c>
      <c r="G46" s="63">
        <v>0</v>
      </c>
      <c r="H46" s="63">
        <v>0</v>
      </c>
      <c r="I46" s="58">
        <v>0</v>
      </c>
      <c r="J46" s="63">
        <v>0</v>
      </c>
      <c r="K46" s="63">
        <v>0</v>
      </c>
      <c r="L46" s="63">
        <v>0</v>
      </c>
      <c r="M46" s="63">
        <v>0</v>
      </c>
      <c r="N46" s="63">
        <v>0</v>
      </c>
      <c r="O46" s="63">
        <v>0</v>
      </c>
      <c r="P46" s="58">
        <f t="shared" si="0"/>
        <v>549460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28500</v>
      </c>
      <c r="E49" s="63">
        <v>28500</v>
      </c>
      <c r="F49" s="63"/>
      <c r="G49" s="63">
        <v>0</v>
      </c>
      <c r="H49" s="63">
        <v>0</v>
      </c>
      <c r="I49" s="58">
        <v>0</v>
      </c>
      <c r="J49" s="63">
        <v>0</v>
      </c>
      <c r="K49" s="63">
        <v>0</v>
      </c>
      <c r="L49" s="63">
        <v>0</v>
      </c>
      <c r="M49" s="63">
        <v>0</v>
      </c>
      <c r="N49" s="63">
        <v>0</v>
      </c>
      <c r="O49" s="63">
        <v>0</v>
      </c>
      <c r="P49" s="58">
        <f t="shared" si="0"/>
        <v>28500</v>
      </c>
      <c r="Q49" s="41">
        <v>0</v>
      </c>
    </row>
    <row r="50" spans="1:17" ht="25.5">
      <c r="A50" s="83" t="s">
        <v>86</v>
      </c>
      <c r="B50" s="70" t="s">
        <v>51</v>
      </c>
      <c r="C50" s="62" t="s">
        <v>87</v>
      </c>
      <c r="D50" s="63">
        <v>25000</v>
      </c>
      <c r="E50" s="63">
        <v>25000</v>
      </c>
      <c r="F50" s="63">
        <v>0</v>
      </c>
      <c r="G50" s="63">
        <v>0</v>
      </c>
      <c r="H50" s="63">
        <v>0</v>
      </c>
      <c r="I50" s="58">
        <v>0</v>
      </c>
      <c r="J50" s="63">
        <v>0</v>
      </c>
      <c r="K50" s="63">
        <v>0</v>
      </c>
      <c r="L50" s="63">
        <v>0</v>
      </c>
      <c r="M50" s="63">
        <v>0</v>
      </c>
      <c r="N50" s="63">
        <v>0</v>
      </c>
      <c r="O50" s="63">
        <v>0</v>
      </c>
      <c r="P50" s="58">
        <f t="shared" si="0"/>
        <v>25000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2427645</v>
      </c>
      <c r="E54" s="59">
        <v>2427645</v>
      </c>
      <c r="F54" s="59">
        <v>392400</v>
      </c>
      <c r="G54" s="59">
        <v>164201</v>
      </c>
      <c r="H54" s="59"/>
      <c r="I54" s="58">
        <v>48520</v>
      </c>
      <c r="J54" s="59"/>
      <c r="K54" s="59"/>
      <c r="L54" s="59"/>
      <c r="M54" s="59">
        <v>48520</v>
      </c>
      <c r="N54" s="59">
        <v>48520</v>
      </c>
      <c r="O54" s="59">
        <v>37920</v>
      </c>
      <c r="P54" s="58">
        <f t="shared" si="0"/>
        <v>2476165</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2427645</v>
      </c>
      <c r="E56" s="63">
        <v>2427645</v>
      </c>
      <c r="F56" s="63">
        <v>392400</v>
      </c>
      <c r="G56" s="63">
        <v>164201</v>
      </c>
      <c r="H56" s="63"/>
      <c r="I56" s="58">
        <v>48520</v>
      </c>
      <c r="J56" s="63"/>
      <c r="K56" s="63"/>
      <c r="L56" s="63"/>
      <c r="M56" s="63">
        <v>48520</v>
      </c>
      <c r="N56" s="63">
        <v>48520</v>
      </c>
      <c r="O56" s="63">
        <v>37920</v>
      </c>
      <c r="P56" s="58">
        <f t="shared" si="0"/>
        <v>2476165</v>
      </c>
      <c r="Q56" s="41"/>
    </row>
    <row r="57" spans="1:17" ht="15.75">
      <c r="A57" s="50" t="s">
        <v>89</v>
      </c>
      <c r="B57" s="79" t="s">
        <v>46</v>
      </c>
      <c r="C57" s="57" t="s">
        <v>71</v>
      </c>
      <c r="D57" s="58">
        <v>1766360</v>
      </c>
      <c r="E57" s="59">
        <f>SUM(E58:E61)</f>
        <v>1766360</v>
      </c>
      <c r="F57" s="59">
        <f>SUM(F58:F61)</f>
        <v>1194707</v>
      </c>
      <c r="G57" s="59">
        <f>SUM(G58:G61)</f>
        <v>169300</v>
      </c>
      <c r="H57" s="59"/>
      <c r="I57" s="58">
        <v>111107</v>
      </c>
      <c r="J57" s="59">
        <v>70107</v>
      </c>
      <c r="K57" s="59">
        <v>27700</v>
      </c>
      <c r="L57" s="59"/>
      <c r="M57" s="59">
        <v>41000</v>
      </c>
      <c r="N57" s="59">
        <v>31000</v>
      </c>
      <c r="O57" s="59"/>
      <c r="P57" s="58">
        <f>D57+I57</f>
        <v>1877467</v>
      </c>
      <c r="Q57" s="41">
        <v>0</v>
      </c>
    </row>
    <row r="58" spans="1:17" ht="25.5">
      <c r="A58" s="83">
        <v>110103</v>
      </c>
      <c r="B58" s="81" t="s">
        <v>181</v>
      </c>
      <c r="C58" s="62" t="s">
        <v>182</v>
      </c>
      <c r="D58" s="58">
        <v>70000</v>
      </c>
      <c r="E58" s="63">
        <v>70000</v>
      </c>
      <c r="F58" s="66"/>
      <c r="G58" s="66"/>
      <c r="H58" s="66"/>
      <c r="I58" s="66"/>
      <c r="J58" s="66"/>
      <c r="K58" s="66"/>
      <c r="L58" s="66"/>
      <c r="M58" s="66"/>
      <c r="N58" s="66"/>
      <c r="O58" s="66"/>
      <c r="P58" s="58">
        <v>30000</v>
      </c>
      <c r="Q58" s="41"/>
    </row>
    <row r="59" spans="1:17" ht="15.75">
      <c r="A59" s="60" t="s">
        <v>90</v>
      </c>
      <c r="B59" s="70" t="s">
        <v>12</v>
      </c>
      <c r="C59" s="62" t="s">
        <v>91</v>
      </c>
      <c r="D59" s="58">
        <v>526760</v>
      </c>
      <c r="E59" s="63">
        <v>526760</v>
      </c>
      <c r="F59" s="63">
        <v>330407</v>
      </c>
      <c r="G59" s="63">
        <v>76400</v>
      </c>
      <c r="H59" s="63">
        <v>0</v>
      </c>
      <c r="I59" s="58">
        <v>31000</v>
      </c>
      <c r="J59" s="63"/>
      <c r="K59" s="63"/>
      <c r="L59" s="63"/>
      <c r="M59" s="63">
        <v>31000</v>
      </c>
      <c r="N59" s="63">
        <v>31000</v>
      </c>
      <c r="O59" s="63"/>
      <c r="P59" s="58">
        <f t="shared" si="0"/>
        <v>557760</v>
      </c>
      <c r="Q59" s="41">
        <v>1</v>
      </c>
    </row>
    <row r="60" spans="1:17" ht="15.75">
      <c r="A60" s="60">
        <v>110205</v>
      </c>
      <c r="B60" s="70" t="s">
        <v>38</v>
      </c>
      <c r="C60" s="64" t="s">
        <v>112</v>
      </c>
      <c r="D60" s="58">
        <v>1027000</v>
      </c>
      <c r="E60" s="63">
        <v>1027000</v>
      </c>
      <c r="F60" s="63">
        <v>778300</v>
      </c>
      <c r="G60" s="63">
        <v>79900</v>
      </c>
      <c r="H60" s="63"/>
      <c r="I60" s="58">
        <v>80107</v>
      </c>
      <c r="J60" s="63">
        <v>70107</v>
      </c>
      <c r="K60" s="63">
        <v>27700</v>
      </c>
      <c r="L60" s="63"/>
      <c r="M60" s="63">
        <v>10000</v>
      </c>
      <c r="N60" s="63">
        <v>0</v>
      </c>
      <c r="O60" s="63">
        <v>0</v>
      </c>
      <c r="P60" s="58">
        <f t="shared" si="0"/>
        <v>1107107</v>
      </c>
      <c r="Q60" s="41">
        <v>0</v>
      </c>
    </row>
    <row r="61" spans="1:17" ht="15.75">
      <c r="A61" s="60" t="s">
        <v>92</v>
      </c>
      <c r="B61" s="70" t="s">
        <v>52</v>
      </c>
      <c r="C61" s="62" t="s">
        <v>93</v>
      </c>
      <c r="D61" s="58">
        <v>142600</v>
      </c>
      <c r="E61" s="63">
        <v>142600</v>
      </c>
      <c r="F61" s="63">
        <v>86000</v>
      </c>
      <c r="G61" s="63">
        <v>13000</v>
      </c>
      <c r="H61" s="63">
        <v>0</v>
      </c>
      <c r="I61" s="58"/>
      <c r="J61" s="63"/>
      <c r="K61" s="63"/>
      <c r="L61" s="63"/>
      <c r="M61" s="63"/>
      <c r="N61" s="63"/>
      <c r="O61" s="63"/>
      <c r="P61" s="58">
        <f t="shared" si="0"/>
        <v>142600</v>
      </c>
      <c r="Q61" s="41">
        <v>1</v>
      </c>
    </row>
    <row r="62" spans="1:17" ht="15.75">
      <c r="A62" s="50" t="s">
        <v>94</v>
      </c>
      <c r="B62" s="79" t="s">
        <v>46</v>
      </c>
      <c r="C62" s="57" t="s">
        <v>41</v>
      </c>
      <c r="D62" s="58">
        <v>1014920</v>
      </c>
      <c r="E62" s="59">
        <f>E63+E64</f>
        <v>1014920</v>
      </c>
      <c r="F62" s="59">
        <v>579800</v>
      </c>
      <c r="G62" s="59">
        <v>214000</v>
      </c>
      <c r="H62" s="59">
        <v>0</v>
      </c>
      <c r="I62" s="58"/>
      <c r="J62" s="59"/>
      <c r="K62" s="59">
        <v>0</v>
      </c>
      <c r="L62" s="59"/>
      <c r="M62" s="59"/>
      <c r="N62" s="59"/>
      <c r="O62" s="59">
        <v>0</v>
      </c>
      <c r="P62" s="58">
        <f t="shared" si="0"/>
        <v>1014920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959920</v>
      </c>
      <c r="E64" s="63">
        <v>959920</v>
      </c>
      <c r="F64" s="63">
        <v>579800</v>
      </c>
      <c r="G64" s="63">
        <v>214000</v>
      </c>
      <c r="H64" s="63">
        <v>0</v>
      </c>
      <c r="I64" s="58"/>
      <c r="J64" s="63"/>
      <c r="K64" s="63">
        <v>0</v>
      </c>
      <c r="L64" s="63"/>
      <c r="M64" s="63"/>
      <c r="N64" s="63"/>
      <c r="O64" s="63">
        <v>0</v>
      </c>
      <c r="P64" s="58">
        <f t="shared" si="0"/>
        <v>959920</v>
      </c>
      <c r="Q64" s="41">
        <v>1</v>
      </c>
    </row>
    <row r="65" spans="1:17" ht="15.75">
      <c r="A65" s="50">
        <v>150000</v>
      </c>
      <c r="B65" s="50"/>
      <c r="C65" s="132" t="s">
        <v>184</v>
      </c>
      <c r="D65" s="58"/>
      <c r="E65" s="59"/>
      <c r="F65" s="59"/>
      <c r="G65" s="59"/>
      <c r="H65" s="59"/>
      <c r="I65" s="58">
        <v>413329</v>
      </c>
      <c r="J65" s="59"/>
      <c r="K65" s="59"/>
      <c r="L65" s="59"/>
      <c r="M65" s="59">
        <v>413329</v>
      </c>
      <c r="N65" s="59">
        <v>413329</v>
      </c>
      <c r="O65" s="59">
        <v>350187</v>
      </c>
      <c r="P65" s="58">
        <f t="shared" si="0"/>
        <v>413329</v>
      </c>
      <c r="Q65" s="41"/>
    </row>
    <row r="66" spans="1:17" ht="15.75">
      <c r="A66" s="60">
        <v>150122</v>
      </c>
      <c r="B66" s="70" t="s">
        <v>186</v>
      </c>
      <c r="C66" s="62" t="s">
        <v>185</v>
      </c>
      <c r="D66" s="58"/>
      <c r="E66" s="63"/>
      <c r="F66" s="63"/>
      <c r="G66" s="63"/>
      <c r="H66" s="63"/>
      <c r="I66" s="58">
        <v>393144</v>
      </c>
      <c r="J66" s="63"/>
      <c r="K66" s="63"/>
      <c r="L66" s="63"/>
      <c r="M66" s="63">
        <v>393144</v>
      </c>
      <c r="N66" s="63">
        <v>393144</v>
      </c>
      <c r="O66" s="63">
        <v>350187</v>
      </c>
      <c r="P66" s="58">
        <f t="shared" si="0"/>
        <v>393144</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63"/>
      <c r="P68" s="58">
        <f t="shared" si="0"/>
        <v>20185</v>
      </c>
      <c r="Q68" s="182"/>
    </row>
    <row r="69" spans="1:17" ht="25.5">
      <c r="A69" s="50">
        <v>170000</v>
      </c>
      <c r="B69" s="79"/>
      <c r="C69" s="68" t="s">
        <v>163</v>
      </c>
      <c r="D69" s="58">
        <v>1148635</v>
      </c>
      <c r="E69" s="59">
        <f>E72+E73</f>
        <v>1148635</v>
      </c>
      <c r="F69" s="59"/>
      <c r="G69" s="59"/>
      <c r="H69" s="59"/>
      <c r="I69" s="58"/>
      <c r="J69" s="59"/>
      <c r="K69" s="59"/>
      <c r="L69" s="59"/>
      <c r="M69" s="59"/>
      <c r="N69" s="59"/>
      <c r="O69" s="59"/>
      <c r="P69" s="58">
        <f t="shared" si="0"/>
        <v>1148635</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60000</v>
      </c>
      <c r="E72" s="63">
        <v>60000</v>
      </c>
      <c r="F72" s="63"/>
      <c r="G72" s="63"/>
      <c r="H72" s="63"/>
      <c r="I72" s="58"/>
      <c r="J72" s="63"/>
      <c r="K72" s="63"/>
      <c r="L72" s="63"/>
      <c r="M72" s="63"/>
      <c r="N72" s="63"/>
      <c r="O72" s="63"/>
      <c r="P72" s="58">
        <f t="shared" si="0"/>
        <v>60000</v>
      </c>
      <c r="Q72" s="41"/>
    </row>
    <row r="73" spans="1:17" ht="36">
      <c r="A73" s="54">
        <v>170703</v>
      </c>
      <c r="B73" s="70" t="s">
        <v>190</v>
      </c>
      <c r="C73" s="71" t="s">
        <v>191</v>
      </c>
      <c r="D73" s="58">
        <v>1088635</v>
      </c>
      <c r="E73" s="63">
        <v>1088635</v>
      </c>
      <c r="F73" s="63"/>
      <c r="G73" s="63"/>
      <c r="H73" s="63"/>
      <c r="I73" s="58"/>
      <c r="J73" s="63"/>
      <c r="K73" s="63"/>
      <c r="L73" s="63"/>
      <c r="M73" s="63"/>
      <c r="N73" s="63"/>
      <c r="O73" s="63"/>
      <c r="P73" s="58">
        <f t="shared" si="0"/>
        <v>1088635</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45000</v>
      </c>
      <c r="E77" s="59">
        <v>45000</v>
      </c>
      <c r="F77" s="59"/>
      <c r="G77" s="59"/>
      <c r="H77" s="59"/>
      <c r="I77" s="58"/>
      <c r="J77" s="59"/>
      <c r="K77" s="59"/>
      <c r="L77" s="59"/>
      <c r="M77" s="59"/>
      <c r="N77" s="59"/>
      <c r="O77" s="59"/>
      <c r="P77" s="58">
        <f t="shared" si="0"/>
        <v>45000</v>
      </c>
      <c r="Q77" s="41"/>
    </row>
    <row r="78" spans="1:17" ht="24">
      <c r="A78" s="153">
        <v>210105</v>
      </c>
      <c r="B78" s="154" t="s">
        <v>201</v>
      </c>
      <c r="C78" s="155" t="s">
        <v>202</v>
      </c>
      <c r="D78" s="63">
        <v>45000</v>
      </c>
      <c r="E78" s="63">
        <v>45000</v>
      </c>
      <c r="F78" s="63"/>
      <c r="G78" s="63"/>
      <c r="H78" s="63"/>
      <c r="I78" s="58"/>
      <c r="J78" s="63"/>
      <c r="K78" s="63"/>
      <c r="L78" s="63"/>
      <c r="M78" s="63"/>
      <c r="N78" s="63"/>
      <c r="O78" s="63"/>
      <c r="P78" s="58">
        <f t="shared" si="0"/>
        <v>45000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61600</v>
      </c>
      <c r="E81" s="59">
        <v>51600</v>
      </c>
      <c r="F81" s="59">
        <v>0</v>
      </c>
      <c r="G81" s="59">
        <v>0</v>
      </c>
      <c r="H81" s="59"/>
      <c r="I81" s="58">
        <v>199900</v>
      </c>
      <c r="J81" s="59"/>
      <c r="K81" s="59">
        <v>0</v>
      </c>
      <c r="L81" s="59">
        <v>0</v>
      </c>
      <c r="M81" s="59">
        <v>199900</v>
      </c>
      <c r="N81" s="59">
        <v>199900</v>
      </c>
      <c r="O81" s="59">
        <v>199900</v>
      </c>
      <c r="P81" s="58">
        <f t="shared" si="0"/>
        <v>261500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51600</v>
      </c>
      <c r="E83" s="63">
        <v>51600</v>
      </c>
      <c r="F83" s="63">
        <v>0</v>
      </c>
      <c r="G83" s="63">
        <v>0</v>
      </c>
      <c r="H83" s="63">
        <v>0</v>
      </c>
      <c r="I83" s="58">
        <v>199900</v>
      </c>
      <c r="J83" s="63"/>
      <c r="K83" s="63">
        <v>0</v>
      </c>
      <c r="L83" s="63">
        <v>0</v>
      </c>
      <c r="M83" s="63">
        <v>199900</v>
      </c>
      <c r="N83" s="63">
        <v>199900</v>
      </c>
      <c r="O83" s="63">
        <v>199900</v>
      </c>
      <c r="P83" s="58">
        <f t="shared" si="0"/>
        <v>251500</v>
      </c>
      <c r="Q83" s="41">
        <v>0</v>
      </c>
    </row>
    <row r="84" spans="1:17" ht="15.75">
      <c r="A84" s="74" t="s">
        <v>4</v>
      </c>
      <c r="B84" s="74"/>
      <c r="C84" s="75" t="s">
        <v>43</v>
      </c>
      <c r="D84" s="76">
        <f>D9+D11+D22+D54+D57+D62+D69+D81+D74+D77</f>
        <v>67550230</v>
      </c>
      <c r="E84" s="76">
        <f>E9+E11+E22+E54+E57+E62+E69+E81+E74+E77</f>
        <v>67540230</v>
      </c>
      <c r="F84" s="76">
        <f>F9+F11+F22+F54+F57+F62+F69+F81</f>
        <v>18954171</v>
      </c>
      <c r="G84" s="76">
        <f>G9+G11+G22+G54+G57+G62+G69+G81</f>
        <v>4197135</v>
      </c>
      <c r="H84" s="76"/>
      <c r="I84" s="76">
        <f>I9+I11+I22+I54+I57+I62++I65+I69+I74+I81+I79</f>
        <v>1941519</v>
      </c>
      <c r="J84" s="76">
        <f>J9+J11+J22+J54+J57+J62++J65+J69+J81+J79</f>
        <v>750707</v>
      </c>
      <c r="K84" s="76">
        <f>K9+K11+K22+K54+K57+K62++K65+K69+K81</f>
        <v>27700</v>
      </c>
      <c r="L84" s="76">
        <f>L9+L11+L22+L54+L57+L62++L65+L69+L81</f>
        <v>0</v>
      </c>
      <c r="M84" s="76">
        <f>M9+M11+M22+M54+M57+M62++M65+M69+M74+M81</f>
        <v>1190812</v>
      </c>
      <c r="N84" s="76">
        <f>N9+N11+N22+N54+N57+N62++N65+N69+N74+N81</f>
        <v>1150812</v>
      </c>
      <c r="O84" s="76">
        <f>O9+O11+O22+O54+O57+O62++O65+O69+O81</f>
        <v>867070</v>
      </c>
      <c r="P84" s="76">
        <f>P9+P11+P22+P54+P57+P62+P69+P81+P74+P77+P65+P79</f>
        <v>69491749</v>
      </c>
      <c r="Q84" s="41">
        <v>0</v>
      </c>
    </row>
    <row r="85" spans="1:17" ht="15.75">
      <c r="A85" s="50"/>
      <c r="B85" s="80"/>
      <c r="C85" s="72" t="s">
        <v>5</v>
      </c>
      <c r="D85" s="58">
        <v>9951700</v>
      </c>
      <c r="E85" s="59">
        <v>9951700</v>
      </c>
      <c r="F85" s="59">
        <v>0</v>
      </c>
      <c r="G85" s="59">
        <v>0</v>
      </c>
      <c r="H85" s="59">
        <v>0</v>
      </c>
      <c r="I85" s="58">
        <v>67315</v>
      </c>
      <c r="J85" s="59">
        <v>0</v>
      </c>
      <c r="K85" s="59">
        <v>0</v>
      </c>
      <c r="L85" s="59">
        <v>0</v>
      </c>
      <c r="M85" s="59">
        <v>67315</v>
      </c>
      <c r="N85" s="59">
        <v>67315</v>
      </c>
      <c r="O85" s="59">
        <v>0</v>
      </c>
      <c r="P85" s="58">
        <f t="shared" si="0"/>
        <v>10019015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810000</v>
      </c>
      <c r="E88" s="63">
        <v>810000</v>
      </c>
      <c r="F88" s="63"/>
      <c r="G88" s="63"/>
      <c r="H88" s="63"/>
      <c r="I88" s="58"/>
      <c r="J88" s="63"/>
      <c r="K88" s="63"/>
      <c r="L88" s="63"/>
      <c r="M88" s="63"/>
      <c r="N88" s="63"/>
      <c r="O88" s="63"/>
      <c r="P88" s="58">
        <f t="shared" si="0"/>
        <v>810000</v>
      </c>
      <c r="Q88" s="41"/>
    </row>
    <row r="89" spans="1:17" ht="15.75">
      <c r="A89" s="74" t="s">
        <v>75</v>
      </c>
      <c r="B89" s="74"/>
      <c r="C89" s="75" t="s">
        <v>65</v>
      </c>
      <c r="D89" s="76">
        <f>D84+D85</f>
        <v>77501930</v>
      </c>
      <c r="E89" s="76">
        <f>E84+E85</f>
        <v>77491930</v>
      </c>
      <c r="F89" s="76">
        <f>F84+F85</f>
        <v>18954171</v>
      </c>
      <c r="G89" s="76">
        <f>G84+G85</f>
        <v>4197135</v>
      </c>
      <c r="H89" s="76">
        <f aca="true" t="shared" si="1" ref="H89:P89">H84+H85</f>
        <v>0</v>
      </c>
      <c r="I89" s="76">
        <f t="shared" si="1"/>
        <v>2008834</v>
      </c>
      <c r="J89" s="76">
        <f t="shared" si="1"/>
        <v>750707</v>
      </c>
      <c r="K89" s="76">
        <f t="shared" si="1"/>
        <v>27700</v>
      </c>
      <c r="L89" s="76">
        <f t="shared" si="1"/>
        <v>0</v>
      </c>
      <c r="M89" s="76">
        <f t="shared" si="1"/>
        <v>1258127</v>
      </c>
      <c r="N89" s="76">
        <f t="shared" si="1"/>
        <v>1218127</v>
      </c>
      <c r="O89" s="76">
        <f t="shared" si="1"/>
        <v>867070</v>
      </c>
      <c r="P89" s="76">
        <f t="shared" si="1"/>
        <v>79510764</v>
      </c>
      <c r="Q89" s="41">
        <v>0</v>
      </c>
    </row>
    <row r="92" spans="3:10" ht="18.75">
      <c r="C92" s="179" t="s">
        <v>208</v>
      </c>
      <c r="E92" s="34"/>
      <c r="J92" s="179"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2016-10-10T15:33:29Z</cp:lastPrinted>
  <dcterms:created xsi:type="dcterms:W3CDTF">2006-01-10T10:10:12Z</dcterms:created>
  <dcterms:modified xsi:type="dcterms:W3CDTF">2016-10-10T15:34:40Z</dcterms:modified>
  <cp:category/>
  <cp:version/>
  <cp:contentType/>
  <cp:contentStatus/>
</cp:coreProperties>
</file>